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k12\datas\Commun\J2C\Société J2C\Franchise\Affiliation CLASSE MANAGER\Mamets\Formation\"/>
    </mc:Choice>
  </mc:AlternateContent>
  <bookViews>
    <workbookView xWindow="240" yWindow="60" windowWidth="20115" windowHeight="8010" activeTab="1"/>
  </bookViews>
  <sheets>
    <sheet name="TFB" sheetId="2" r:id="rId1"/>
    <sheet name="Données" sheetId="1" r:id="rId2"/>
  </sheets>
  <externalReferences>
    <externalReference r:id="rId3"/>
  </externalReferences>
  <definedNames>
    <definedName name="_xlnm.Print_Area" localSheetId="1">Données!$A$1:$Y$30</definedName>
  </definedNames>
  <calcPr calcId="162913"/>
</workbook>
</file>

<file path=xl/calcChain.xml><?xml version="1.0" encoding="utf-8"?>
<calcChain xmlns="http://schemas.openxmlformats.org/spreadsheetml/2006/main">
  <c r="V7" i="1" l="1"/>
  <c r="V8" i="1"/>
  <c r="V6" i="1"/>
  <c r="P14" i="1"/>
  <c r="P13" i="1"/>
  <c r="P12" i="1"/>
  <c r="P11" i="1"/>
  <c r="P10" i="1"/>
  <c r="P9" i="1"/>
  <c r="P8" i="1"/>
  <c r="P7" i="1"/>
  <c r="O7" i="1"/>
  <c r="P6" i="1"/>
  <c r="O6" i="1"/>
  <c r="O5" i="1"/>
  <c r="P5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F4" i="1"/>
  <c r="F5" i="1"/>
  <c r="F6" i="1"/>
  <c r="F7" i="1"/>
  <c r="F8" i="1"/>
  <c r="F9" i="1"/>
  <c r="F10" i="1"/>
  <c r="F11" i="1"/>
  <c r="F12" i="1"/>
  <c r="F13" i="1"/>
  <c r="F14" i="1"/>
  <c r="F3" i="1"/>
  <c r="W30" i="1" l="1"/>
  <c r="W29" i="1"/>
  <c r="W28" i="1"/>
  <c r="W27" i="1"/>
  <c r="W26" i="1"/>
  <c r="W25" i="1"/>
  <c r="W24" i="1"/>
  <c r="W20" i="1"/>
  <c r="W19" i="1"/>
  <c r="J30" i="1" l="1"/>
  <c r="J29" i="1"/>
  <c r="J28" i="1"/>
  <c r="J27" i="1"/>
  <c r="J26" i="1"/>
  <c r="J25" i="1"/>
  <c r="J24" i="1"/>
  <c r="J23" i="1"/>
  <c r="J22" i="1"/>
  <c r="J21" i="1"/>
  <c r="J20" i="1"/>
  <c r="J19" i="1"/>
  <c r="X20" i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R20" i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K14" i="1"/>
  <c r="K13" i="1"/>
  <c r="K12" i="1"/>
  <c r="K11" i="1"/>
  <c r="K10" i="1"/>
  <c r="K9" i="1"/>
  <c r="K8" i="1"/>
  <c r="K7" i="1"/>
  <c r="K6" i="1"/>
  <c r="K5" i="1"/>
  <c r="K4" i="1"/>
  <c r="K3" i="1"/>
  <c r="H14" i="1"/>
  <c r="H13" i="1"/>
  <c r="H12" i="1"/>
  <c r="H11" i="1"/>
  <c r="H10" i="1"/>
  <c r="H9" i="1"/>
  <c r="H8" i="1"/>
  <c r="H7" i="1"/>
  <c r="H6" i="1"/>
  <c r="H5" i="1"/>
  <c r="H4" i="1"/>
  <c r="H3" i="1"/>
  <c r="D3" i="1"/>
  <c r="D4" i="1"/>
  <c r="D5" i="1"/>
  <c r="D6" i="1"/>
  <c r="D7" i="1"/>
  <c r="D8" i="1"/>
  <c r="D9" i="1"/>
  <c r="D10" i="1"/>
  <c r="D11" i="1"/>
  <c r="D12" i="1"/>
  <c r="D13" i="1"/>
  <c r="D14" i="1"/>
  <c r="V21" i="1"/>
  <c r="W21" i="1" s="1"/>
  <c r="W22" i="1"/>
  <c r="V23" i="1"/>
  <c r="W23" i="1" s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K30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O22" i="1"/>
  <c r="O21" i="1"/>
  <c r="O20" i="1"/>
  <c r="Q20" i="1" s="1"/>
  <c r="O19" i="1"/>
  <c r="Q19" i="1" s="1"/>
  <c r="V11" i="1"/>
  <c r="V5" i="1"/>
  <c r="D30" i="1" l="1"/>
  <c r="H30" i="1"/>
  <c r="K19" i="1"/>
  <c r="K23" i="1"/>
  <c r="K27" i="1"/>
  <c r="K20" i="1"/>
  <c r="K24" i="1"/>
  <c r="K28" i="1"/>
  <c r="K21" i="1"/>
  <c r="K25" i="1"/>
  <c r="K29" i="1"/>
  <c r="K22" i="1"/>
  <c r="K26" i="1"/>
  <c r="H19" i="1"/>
  <c r="H23" i="1"/>
  <c r="H27" i="1"/>
  <c r="H20" i="1"/>
  <c r="H24" i="1"/>
  <c r="H28" i="1"/>
  <c r="H21" i="1"/>
  <c r="H25" i="1"/>
  <c r="H29" i="1"/>
  <c r="H22" i="1"/>
  <c r="H26" i="1"/>
  <c r="D19" i="1"/>
  <c r="D23" i="1"/>
  <c r="D27" i="1"/>
  <c r="D20" i="1"/>
  <c r="D24" i="1"/>
  <c r="D28" i="1"/>
  <c r="D21" i="1"/>
  <c r="D25" i="1"/>
  <c r="D29" i="1"/>
  <c r="D22" i="1"/>
  <c r="D26" i="1"/>
  <c r="Q21" i="1"/>
  <c r="Q22" i="1" s="1"/>
  <c r="Q23" i="1" s="1"/>
</calcChain>
</file>

<file path=xl/comments1.xml><?xml version="1.0" encoding="utf-8"?>
<comments xmlns="http://schemas.openxmlformats.org/spreadsheetml/2006/main">
  <authors>
    <author>Florence</author>
    <author>Patrick</author>
  </authors>
  <commentList>
    <comment ref="N3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FABRE (7) - SPRIA Gestion (3) - SPRIA Aides (3)</t>
        </r>
      </text>
    </comment>
    <comment ref="N4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ERP (3) - SPRIA Vente (5) - SPRIA Décision (5) - SPRIA Droit (5)</t>
        </r>
      </text>
    </comment>
    <comment ref="N8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REGIE DE CAUTERETS (1), CIBC 65 (2)</t>
        </r>
      </text>
    </comment>
    <comment ref="N9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MAP (21+2), PALL EXEKIA (26), J2C (2)</t>
        </r>
      </text>
    </comment>
    <comment ref="N10" authorId="1" shapeId="0">
      <text>
        <r>
          <rPr>
            <b/>
            <sz val="8"/>
            <color indexed="81"/>
            <rFont val="Tahoma"/>
          </rPr>
          <t>Patrick:</t>
        </r>
        <r>
          <rPr>
            <sz val="8"/>
            <color indexed="81"/>
            <rFont val="Tahoma"/>
          </rPr>
          <t xml:space="preserve">
4 consultants (DU)</t>
        </r>
      </text>
    </comment>
    <comment ref="N11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SCT (12) - DU (1)</t>
        </r>
      </text>
    </comment>
    <comment ref="N12" authorId="0" shapeId="0">
      <text>
        <r>
          <rPr>
            <b/>
            <sz val="8"/>
            <color indexed="81"/>
            <rFont val="Tahoma"/>
          </rPr>
          <t>Florence : SOBEGI (1) TdB, DANONE SST (9), DANONE Recyclage SST (20)</t>
        </r>
      </text>
    </comment>
    <comment ref="N13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SST (5), PALAIS GOURMAND (9), SOBEGI (6), J2C (3), SCT (13), DANONE (6), DANONE (5)</t>
        </r>
      </text>
    </comment>
    <comment ref="N19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FABRE (7) - SPRIA Gestion (3) - SPRIA Aides (3)</t>
        </r>
      </text>
    </comment>
    <comment ref="U19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FABRE (7) - SPRIA Gestion (3) - SPRIA Aides (3)</t>
        </r>
      </text>
    </comment>
    <comment ref="N20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ERP (3) - SPRIA Vente (5) - SPRIA Décision (5) - SPRIA Droit (5)</t>
        </r>
      </text>
    </comment>
    <comment ref="U20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ERP (3) - SPRIA Vente (5) - SPRIA Décision (5) - SPRIA Droit (5)</t>
        </r>
      </text>
    </comment>
    <comment ref="N24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REGIE DE CAUTERETS (1), CIBC 65 (2)</t>
        </r>
      </text>
    </comment>
    <comment ref="U24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REGIE DE CAUTERETS (1), CIBC 65 (2)</t>
        </r>
      </text>
    </comment>
    <comment ref="N25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MAP (21+2), PALL EXEKIA (26), J2C (2)</t>
        </r>
      </text>
    </comment>
    <comment ref="U25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MAP (21+2), PALL EXEKIA (26), J2C (2)</t>
        </r>
      </text>
    </comment>
    <comment ref="N26" authorId="1" shapeId="0">
      <text>
        <r>
          <rPr>
            <b/>
            <sz val="8"/>
            <color indexed="81"/>
            <rFont val="Tahoma"/>
          </rPr>
          <t>Patrick:</t>
        </r>
        <r>
          <rPr>
            <sz val="8"/>
            <color indexed="81"/>
            <rFont val="Tahoma"/>
          </rPr>
          <t xml:space="preserve">
4 consultants (DU)</t>
        </r>
      </text>
    </comment>
    <comment ref="U26" authorId="1" shapeId="0">
      <text>
        <r>
          <rPr>
            <b/>
            <sz val="8"/>
            <color indexed="81"/>
            <rFont val="Tahoma"/>
          </rPr>
          <t>Patrick:</t>
        </r>
        <r>
          <rPr>
            <sz val="8"/>
            <color indexed="81"/>
            <rFont val="Tahoma"/>
          </rPr>
          <t xml:space="preserve">
4 consultants (DU)</t>
        </r>
      </text>
    </comment>
    <comment ref="N27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SCT (12) - DU (1)</t>
        </r>
      </text>
    </comment>
    <comment ref="U27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SCT (12) - DU (1)</t>
        </r>
      </text>
    </comment>
    <comment ref="N28" authorId="0" shapeId="0">
      <text>
        <r>
          <rPr>
            <b/>
            <sz val="8"/>
            <color indexed="81"/>
            <rFont val="Tahoma"/>
          </rPr>
          <t>Florence : SOBEGI (1) TdB, DANONE SST (9), DANONE Recyclage SST (20)</t>
        </r>
      </text>
    </comment>
    <comment ref="U28" authorId="0" shapeId="0">
      <text>
        <r>
          <rPr>
            <b/>
            <sz val="8"/>
            <color indexed="81"/>
            <rFont val="Tahoma"/>
          </rPr>
          <t>Florence : SOBEGI (1) TdB, DANONE SST (9), DANONE Recyclage SST (20)</t>
        </r>
      </text>
    </comment>
    <comment ref="N29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SST (5), PALAIS GOURMAND (9), SOBEGI (6), J2C (3), SCT (13), DANONE (6), DANONE (5)</t>
        </r>
      </text>
    </comment>
    <comment ref="U29" authorId="0" shapeId="0">
      <text>
        <r>
          <rPr>
            <b/>
            <sz val="8"/>
            <color indexed="81"/>
            <rFont val="Tahoma"/>
          </rPr>
          <t>Florence:</t>
        </r>
        <r>
          <rPr>
            <sz val="8"/>
            <color indexed="81"/>
            <rFont val="Tahoma"/>
          </rPr>
          <t xml:space="preserve">
SST (5), PALAIS GOURMAND (9), SOBEGI (6), J2C (3), SCT (13), DANONE (6), DANONE (5)</t>
        </r>
      </text>
    </comment>
  </commentList>
</comments>
</file>

<file path=xl/sharedStrings.xml><?xml version="1.0" encoding="utf-8"?>
<sst xmlns="http://schemas.openxmlformats.org/spreadsheetml/2006/main" count="102" uniqueCount="40">
  <si>
    <t>EVALUATION FORMATION (STAGIAIRES)</t>
  </si>
  <si>
    <t>Nbre Smilies Négatifs</t>
  </si>
  <si>
    <t>Nbre total Smilies</t>
  </si>
  <si>
    <t>Nbre Satisfactions mesurées</t>
  </si>
  <si>
    <t>% Smilies bons</t>
  </si>
  <si>
    <t>Nbre Formations Vendues 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</si>
  <si>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</si>
  <si>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</si>
  <si>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</si>
  <si>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</si>
  <si>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</si>
  <si>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</si>
  <si>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</si>
  <si>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</si>
  <si>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</si>
  <si>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</si>
  <si>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</si>
  <si>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</si>
  <si>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Evaluation FORMATEURS</t>
  </si>
  <si>
    <t>Inter</t>
  </si>
  <si>
    <t>Intra</t>
  </si>
  <si>
    <t>Nbre de formateurs</t>
  </si>
  <si>
    <t>Note moyenne</t>
  </si>
  <si>
    <t>Activité</t>
  </si>
  <si>
    <t>Nbre devis</t>
  </si>
  <si>
    <t>dont Catalogue</t>
  </si>
  <si>
    <t>hors Catalogue</t>
  </si>
  <si>
    <t>Nbre Formations du Catalogue</t>
  </si>
  <si>
    <t>Satisfaction des clients</t>
  </si>
  <si>
    <t>Activité : Cumul et %</t>
  </si>
  <si>
    <t>Cumul</t>
  </si>
  <si>
    <t>Pertinence Catalogue</t>
  </si>
  <si>
    <t>% Réussite Vente</t>
  </si>
  <si>
    <t>% vente Inter</t>
  </si>
  <si>
    <t>Objectifs</t>
  </si>
  <si>
    <t>Nbre clients satisfaits</t>
  </si>
  <si>
    <t>Evaluation formation réglementaires</t>
  </si>
  <si>
    <t>Nbre d'évaluation</t>
  </si>
  <si>
    <t>% Réussite</t>
  </si>
  <si>
    <t>Nbre validé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</si>
</sst>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</font>
    <font>
      <sz val="8"/>
      <color indexed="81"/>
      <name val="Tahoma"/>
    </font>
    <font>
      <b/>
      <sz val="14"/>
      <color theme="0"/>
      <name val="Arial"/>
      <family val="2"/>
    </font>
    <font>
      <sz val="10"/>
      <color indexed="1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color indexed="5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C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 applyProtection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2" borderId="1" xfId="0" applyFont="1" applyFill="1" applyBorder="1" applyAlignment="1" applyProtection="1"/>
    <xf numFmtId="0" fontId="7" fillId="2" borderId="20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2" borderId="6" xfId="0" applyFont="1" applyFill="1" applyBorder="1" applyAlignment="1" applyProtection="1"/>
    <xf numFmtId="0" fontId="8" fillId="0" borderId="9" xfId="0" applyFont="1" applyFill="1" applyBorder="1" applyAlignment="1" applyProtection="1">
      <alignment horizontal="center"/>
      <protection locked="0"/>
    </xf>
    <xf numFmtId="9" fontId="8" fillId="2" borderId="9" xfId="1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/>
    <xf numFmtId="0" fontId="8" fillId="0" borderId="5" xfId="0" applyFont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</xf>
    <xf numFmtId="9" fontId="7" fillId="2" borderId="5" xfId="1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/>
    <xf numFmtId="0" fontId="7" fillId="0" borderId="12" xfId="0" applyFont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9" fontId="8" fillId="2" borderId="10" xfId="1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/>
    <xf numFmtId="0" fontId="8" fillId="0" borderId="7" xfId="0" applyFont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</xf>
    <xf numFmtId="9" fontId="7" fillId="2" borderId="7" xfId="1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/>
    <xf numFmtId="0" fontId="7" fillId="0" borderId="13" xfId="0" applyFont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/>
    <xf numFmtId="0" fontId="7" fillId="0" borderId="16" xfId="0" applyFont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/>
    <xf numFmtId="0" fontId="7" fillId="0" borderId="14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/>
    <xf numFmtId="0" fontId="8" fillId="0" borderId="11" xfId="0" applyFont="1" applyFill="1" applyBorder="1" applyAlignment="1" applyProtection="1">
      <alignment horizontal="center"/>
    </xf>
    <xf numFmtId="9" fontId="8" fillId="2" borderId="11" xfId="1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/>
    <xf numFmtId="0" fontId="8" fillId="0" borderId="2" xfId="0" applyFont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9" fontId="7" fillId="2" borderId="2" xfId="1" applyFont="1" applyFill="1" applyBorder="1" applyAlignment="1" applyProtection="1">
      <alignment horizontal="center"/>
    </xf>
    <xf numFmtId="0" fontId="8" fillId="0" borderId="0" xfId="0" applyFont="1" applyBorder="1" applyProtection="1"/>
    <xf numFmtId="0" fontId="7" fillId="2" borderId="5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9" fillId="0" borderId="0" xfId="0" applyFont="1" applyFill="1" applyBorder="1" applyAlignment="1"/>
    <xf numFmtId="3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10" fillId="4" borderId="17" xfId="2" applyFill="1" applyBorder="1" applyAlignment="1" applyProtection="1">
      <alignment horizontal="center" vertical="center" wrapText="1"/>
    </xf>
    <xf numFmtId="0" fontId="10" fillId="4" borderId="19" xfId="2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AC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Satisfaction des stagiaires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Données!$Q$18</c:f>
              <c:strCache>
                <c:ptCount val="1"/>
                <c:pt idx="0">
                  <c:v>% Smilies bons</c:v>
                </c:pt>
              </c:strCache>
            </c:strRef>
          </c:tx>
          <c:marker>
            <c:symbol val="none"/>
          </c:marker>
          <c:cat>
            <c:strRef>
              <c:f>Données!$M$19:$M$30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Données!$Q$19:$Q$30</c:f>
              <c:numCache>
                <c:formatCode>0%</c:formatCode>
                <c:ptCount val="12"/>
                <c:pt idx="0">
                  <c:v>0.87179487179487181</c:v>
                </c:pt>
                <c:pt idx="1">
                  <c:v>0.7407407407407407</c:v>
                </c:pt>
                <c:pt idx="2">
                  <c:v>0.7407407407407407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0.97712418300653592</c:v>
                </c:pt>
                <c:pt idx="7">
                  <c:v>1</c:v>
                </c:pt>
                <c:pt idx="8">
                  <c:v>0.84615384615384615</c:v>
                </c:pt>
                <c:pt idx="9">
                  <c:v>0.96111111111111114</c:v>
                </c:pt>
                <c:pt idx="10">
                  <c:v>0.75886524822695034</c:v>
                </c:pt>
                <c:pt idx="11">
                  <c:v>0.96666666666666667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4-441B-995C-EF5DDFC4D81E}"/>
            </c:ext>
          </c:extLst>
        </c:ser>
        <c:ser>
          <c:idx val="0"/>
          <c:order val="1"/>
          <c:tx>
            <c:strRef>
              <c:f>Données!$R$18</c:f>
              <c:strCache>
                <c:ptCount val="1"/>
                <c:pt idx="0">
                  <c:v>Objectifs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Données!$M$19:$M$30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Données!$R$19:$R$30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4-441B-995C-EF5DDFC4D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70848"/>
        <c:axId val="493472768"/>
      </c:lineChart>
      <c:catAx>
        <c:axId val="49347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472768"/>
        <c:crosses val="autoZero"/>
        <c:auto val="1"/>
        <c:lblAlgn val="ctr"/>
        <c:lblOffset val="100"/>
        <c:noMultiLvlLbl val="0"/>
      </c:catAx>
      <c:valAx>
        <c:axId val="493472768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3470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 flip="none" rotWithShape="1">
      <a:gsLst>
        <a:gs pos="0">
          <a:srgbClr val="C00000"/>
        </a:gs>
        <a:gs pos="100000">
          <a:schemeClr val="bg1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Activités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49518810148731E-2"/>
          <c:y val="0.19480351414406533"/>
          <c:w val="0.87759492563429575"/>
          <c:h val="0.52613517060367454"/>
        </c:manualLayout>
      </c:layout>
      <c:lineChart>
        <c:grouping val="standard"/>
        <c:varyColors val="0"/>
        <c:ser>
          <c:idx val="3"/>
          <c:order val="0"/>
          <c:tx>
            <c:strRef>
              <c:f>Données!$D$18</c:f>
              <c:strCache>
                <c:ptCount val="1"/>
                <c:pt idx="0">
                  <c:v>% Réussite Vente</c:v>
                </c:pt>
              </c:strCache>
            </c:strRef>
          </c:tx>
          <c:marker>
            <c:symbol val="none"/>
          </c:marker>
          <c:cat>
            <c:strRef>
              <c:f>Données!$A$19:$A$30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Données!$D$19:$D$30</c:f>
              <c:numCache>
                <c:formatCode>0%</c:formatCode>
                <c:ptCount val="12"/>
                <c:pt idx="0">
                  <c:v>0.4</c:v>
                </c:pt>
                <c:pt idx="1">
                  <c:v>0.4</c:v>
                </c:pt>
                <c:pt idx="2">
                  <c:v>0.2857142857142857</c:v>
                </c:pt>
                <c:pt idx="3">
                  <c:v>0.28000000000000003</c:v>
                </c:pt>
                <c:pt idx="4">
                  <c:v>0.35294117647058826</c:v>
                </c:pt>
                <c:pt idx="5">
                  <c:v>0.43181818181818182</c:v>
                </c:pt>
                <c:pt idx="6">
                  <c:v>0.46808510638297873</c:v>
                </c:pt>
                <c:pt idx="7">
                  <c:v>0.47916666666666669</c:v>
                </c:pt>
                <c:pt idx="8">
                  <c:v>0.5</c:v>
                </c:pt>
                <c:pt idx="9">
                  <c:v>0.4925373134328358</c:v>
                </c:pt>
                <c:pt idx="10">
                  <c:v>0.47222222222222221</c:v>
                </c:pt>
                <c:pt idx="11">
                  <c:v>0.46666666666666667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E-45EE-9B7B-8B9185222DCB}"/>
            </c:ext>
          </c:extLst>
        </c:ser>
        <c:ser>
          <c:idx val="0"/>
          <c:order val="1"/>
          <c:tx>
            <c:strRef>
              <c:f>Données!$H$18</c:f>
              <c:strCache>
                <c:ptCount val="1"/>
                <c:pt idx="0">
                  <c:v>% vente Inter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Données!$A$19:$A$30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Données!$H$19:$H$30</c:f>
              <c:numCache>
                <c:formatCode>0%</c:formatCode>
                <c:ptCount val="12"/>
                <c:pt idx="0">
                  <c:v>0.75</c:v>
                </c:pt>
                <c:pt idx="1">
                  <c:v>0.83333333333333337</c:v>
                </c:pt>
                <c:pt idx="2">
                  <c:v>1</c:v>
                </c:pt>
                <c:pt idx="3">
                  <c:v>1</c:v>
                </c:pt>
                <c:pt idx="4">
                  <c:v>0.75</c:v>
                </c:pt>
                <c:pt idx="5">
                  <c:v>0.57894736842105265</c:v>
                </c:pt>
                <c:pt idx="6">
                  <c:v>0.5</c:v>
                </c:pt>
                <c:pt idx="7">
                  <c:v>0.47826086956521741</c:v>
                </c:pt>
                <c:pt idx="8">
                  <c:v>0.41935483870967744</c:v>
                </c:pt>
                <c:pt idx="9">
                  <c:v>0.42424242424242425</c:v>
                </c:pt>
                <c:pt idx="10">
                  <c:v>0.41176470588235292</c:v>
                </c:pt>
                <c:pt idx="1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E-45EE-9B7B-8B918522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221376"/>
        <c:axId val="493222912"/>
      </c:lineChart>
      <c:catAx>
        <c:axId val="4932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222912"/>
        <c:crosses val="autoZero"/>
        <c:auto val="1"/>
        <c:lblAlgn val="ctr"/>
        <c:lblOffset val="100"/>
        <c:noMultiLvlLbl val="0"/>
      </c:catAx>
      <c:valAx>
        <c:axId val="493222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32213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gradFill flip="none" rotWithShape="1">
      <a:gsLst>
        <a:gs pos="0">
          <a:srgbClr val="C00000"/>
        </a:gs>
        <a:gs pos="100000">
          <a:schemeClr val="bg1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Formateurs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18285214348206E-2"/>
          <c:y val="0.19943314377369495"/>
          <c:w val="0.79924379329632977"/>
          <c:h val="0.6014991235636181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Données!$V$2</c:f>
              <c:strCache>
                <c:ptCount val="1"/>
                <c:pt idx="0">
                  <c:v>Note moyenne</c:v>
                </c:pt>
              </c:strCache>
            </c:strRef>
          </c:tx>
          <c:spPr>
            <a:solidFill>
              <a:srgbClr val="C00000"/>
            </a:solidFill>
            <a:ln w="41275">
              <a:solidFill>
                <a:srgbClr val="C00000"/>
              </a:solidFill>
            </a:ln>
          </c:spPr>
          <c:invertIfNegative val="0"/>
          <c:cat>
            <c:numRef>
              <c:f>Données!$T$3:$T$11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Données!$V$3:$V$11</c:f>
              <c:numCache>
                <c:formatCode>General</c:formatCode>
                <c:ptCount val="9"/>
                <c:pt idx="0">
                  <c:v>650</c:v>
                </c:pt>
                <c:pt idx="1">
                  <c:v>670</c:v>
                </c:pt>
                <c:pt idx="2">
                  <c:v>683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9-4BFA-A528-64814AEA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06848"/>
        <c:axId val="493405312"/>
      </c:barChart>
      <c:lineChart>
        <c:grouping val="standard"/>
        <c:varyColors val="0"/>
        <c:ser>
          <c:idx val="3"/>
          <c:order val="0"/>
          <c:tx>
            <c:strRef>
              <c:f>Données!$U$2</c:f>
              <c:strCache>
                <c:ptCount val="1"/>
                <c:pt idx="0">
                  <c:v>Nbre de formateurs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Données!$T$3:$T$11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Données!$U$3:$U$11</c:f>
              <c:numCache>
                <c:formatCode>General</c:formatCode>
                <c:ptCount val="9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9-4BFA-A528-64814AEA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93408"/>
        <c:axId val="493394944"/>
      </c:lineChart>
      <c:catAx>
        <c:axId val="4933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3394944"/>
        <c:crosses val="autoZero"/>
        <c:auto val="1"/>
        <c:lblAlgn val="ctr"/>
        <c:lblOffset val="100"/>
        <c:noMultiLvlLbl val="0"/>
      </c:catAx>
      <c:valAx>
        <c:axId val="4933949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Nbre</a:t>
                </a:r>
              </a:p>
            </c:rich>
          </c:tx>
          <c:layout>
            <c:manualLayout>
              <c:xMode val="edge"/>
              <c:yMode val="edge"/>
              <c:x val="1.7676767676767676E-2"/>
              <c:y val="5.977034120734905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3393408"/>
        <c:crosses val="autoZero"/>
        <c:crossBetween val="between"/>
      </c:valAx>
      <c:valAx>
        <c:axId val="493405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3406848"/>
        <c:crosses val="max"/>
        <c:crossBetween val="between"/>
      </c:valAx>
      <c:catAx>
        <c:axId val="493406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Notation</a:t>
                </a:r>
              </a:p>
            </c:rich>
          </c:tx>
          <c:layout>
            <c:manualLayout>
              <c:xMode val="edge"/>
              <c:yMode val="edge"/>
              <c:x val="0.80526147299769346"/>
              <c:y val="5.092592592592592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34053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gradFill flip="none" rotWithShape="1">
      <a:gsLst>
        <a:gs pos="0">
          <a:srgbClr val="C00000"/>
        </a:gs>
        <a:gs pos="100000">
          <a:schemeClr val="bg1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Satisfaction des clients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Données!$W$18</c:f>
              <c:strCache>
                <c:ptCount val="1"/>
                <c:pt idx="0">
                  <c:v>% Smilies bons</c:v>
                </c:pt>
              </c:strCache>
            </c:strRef>
          </c:tx>
          <c:marker>
            <c:symbol val="none"/>
          </c:marker>
          <c:cat>
            <c:strRef>
              <c:f>Données!$T$19:$T$30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Données!$W$19:$W$30</c:f>
              <c:numCache>
                <c:formatCode>0%</c:formatCode>
                <c:ptCount val="12"/>
                <c:pt idx="0">
                  <c:v>1</c:v>
                </c:pt>
                <c:pt idx="1">
                  <c:v>0.8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9-4790-A96E-C31988EC56CD}"/>
            </c:ext>
          </c:extLst>
        </c:ser>
        <c:ser>
          <c:idx val="0"/>
          <c:order val="1"/>
          <c:tx>
            <c:strRef>
              <c:f>Données!$X$18</c:f>
              <c:strCache>
                <c:ptCount val="1"/>
                <c:pt idx="0">
                  <c:v>Objectifs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Données!$T$19:$T$30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Données!$X$19:$X$30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9-4790-A96E-C31988EC5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432832"/>
        <c:axId val="493434368"/>
      </c:lineChart>
      <c:catAx>
        <c:axId val="4934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434368"/>
        <c:crosses val="autoZero"/>
        <c:auto val="1"/>
        <c:lblAlgn val="ctr"/>
        <c:lblOffset val="100"/>
        <c:noMultiLvlLbl val="0"/>
      </c:catAx>
      <c:valAx>
        <c:axId val="493434368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34328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 flip="none" rotWithShape="1">
      <a:gsLst>
        <a:gs pos="0">
          <a:srgbClr val="C00000"/>
        </a:gs>
        <a:gs pos="100000">
          <a:schemeClr val="bg1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Pertinence catalogue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49518810148731E-2"/>
          <c:y val="0.19480351414406533"/>
          <c:w val="0.87759492563429575"/>
          <c:h val="0.526135170603674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Données!$K$18</c:f>
              <c:strCache>
                <c:ptCount val="1"/>
                <c:pt idx="0">
                  <c:v>Pertinence Catalogue</c:v>
                </c:pt>
              </c:strCache>
            </c:strRef>
          </c:tx>
          <c:invertIfNegative val="0"/>
          <c:cat>
            <c:strRef>
              <c:f>Données!$A$19:$A$30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Données!$K$19:$K$30</c:f>
              <c:numCache>
                <c:formatCode>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7.6923076923076927E-2</c:v>
                </c:pt>
                <c:pt idx="3">
                  <c:v>0.10714285714285714</c:v>
                </c:pt>
                <c:pt idx="4">
                  <c:v>0.16666666666666666</c:v>
                </c:pt>
                <c:pt idx="5">
                  <c:v>0.32258064516129031</c:v>
                </c:pt>
                <c:pt idx="6">
                  <c:v>0.35483870967741937</c:v>
                </c:pt>
                <c:pt idx="7">
                  <c:v>0.35483870967741937</c:v>
                </c:pt>
                <c:pt idx="8">
                  <c:v>0.55882352941176472</c:v>
                </c:pt>
                <c:pt idx="9">
                  <c:v>0.6</c:v>
                </c:pt>
                <c:pt idx="10">
                  <c:v>0.6</c:v>
                </c:pt>
                <c:pt idx="11">
                  <c:v>0.62857142857142856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5DA-8F73-FB398A7AA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68288"/>
        <c:axId val="493474176"/>
      </c:barChart>
      <c:catAx>
        <c:axId val="49346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474176"/>
        <c:crosses val="autoZero"/>
        <c:auto val="1"/>
        <c:lblAlgn val="ctr"/>
        <c:lblOffset val="100"/>
        <c:noMultiLvlLbl val="0"/>
      </c:catAx>
      <c:valAx>
        <c:axId val="493474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934682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gradFill flip="none" rotWithShape="1">
      <a:gsLst>
        <a:gs pos="0">
          <a:srgbClr val="C00000"/>
        </a:gs>
        <a:gs pos="100000">
          <a:schemeClr val="bg1"/>
        </a:gs>
      </a:gsLst>
      <a:path path="circle">
        <a:fillToRect l="100000" t="100000"/>
      </a:path>
      <a:tileRect r="-100000" b="-10000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6</xdr:col>
      <xdr:colOff>85725</xdr:colOff>
      <xdr:row>16</xdr:row>
      <xdr:rowOff>95250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16</xdr:row>
      <xdr:rowOff>104775</xdr:rowOff>
    </xdr:from>
    <xdr:to>
      <xdr:col>12</xdr:col>
      <xdr:colOff>19050</xdr:colOff>
      <xdr:row>31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16</xdr:row>
      <xdr:rowOff>123825</xdr:rowOff>
    </xdr:from>
    <xdr:to>
      <xdr:col>6</xdr:col>
      <xdr:colOff>57150</xdr:colOff>
      <xdr:row>30</xdr:row>
      <xdr:rowOff>152399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</xdr:colOff>
      <xdr:row>1</xdr:row>
      <xdr:rowOff>9526</xdr:rowOff>
    </xdr:from>
    <xdr:to>
      <xdr:col>12</xdr:col>
      <xdr:colOff>57150</xdr:colOff>
      <xdr:row>16</xdr:row>
      <xdr:rowOff>133350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0</xdr:row>
      <xdr:rowOff>190499</xdr:rowOff>
    </xdr:from>
    <xdr:to>
      <xdr:col>18</xdr:col>
      <xdr:colOff>0</xdr:colOff>
      <xdr:row>30</xdr:row>
      <xdr:rowOff>180975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/J2C/Soci&#233;t&#233;%20J2C/BE/Agr&#233;ments%20formation/R&#233;f&#233;rentiel%20OF/Docs%20preuves/TdB%20Communication/GrilleEvalPartenai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Modele"/>
    </sheetNames>
    <sheetDataSet>
      <sheetData sheetId="0">
        <row r="5">
          <cell r="H5" t="str">
            <v/>
          </cell>
          <cell r="I5" t="str">
            <v/>
          </cell>
          <cell r="J5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che%20Evaluation%20Formateur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showGridLines="0" showRowColHeaders="0" topLeftCell="B1" workbookViewId="0">
      <selection activeCell="E33" sqref="E3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X34"/>
  <sheetViews>
    <sheetView tabSelected="1" view="pageLayout" zoomScale="90" zoomScaleNormal="100" zoomScalePageLayoutView="90" workbookViewId="0">
      <selection activeCell="O6" sqref="O6"/>
    </sheetView>
  </sheetViews>
  <sheetFormatPr baseColWidth="10" defaultRowHeight="12.75" x14ac:dyDescent="0.2"/>
  <cols>
    <col min="1" max="1" width="14.42578125" style="6" customWidth="1"/>
    <col min="2" max="2" width="9.5703125" style="6" customWidth="1"/>
    <col min="3" max="3" width="14.28515625" style="6" customWidth="1"/>
    <col min="4" max="4" width="12.28515625" style="6" customWidth="1"/>
    <col min="5" max="6" width="12.42578125" style="6" customWidth="1"/>
    <col min="7" max="7" width="8.85546875" style="6" customWidth="1"/>
    <col min="8" max="8" width="10.7109375" style="6" customWidth="1"/>
    <col min="9" max="9" width="10" style="6" customWidth="1"/>
    <col min="10" max="10" width="11.7109375" style="6" customWidth="1"/>
    <col min="11" max="11" width="10.7109375" style="6" customWidth="1"/>
    <col min="12" max="12" width="5" style="6" customWidth="1"/>
    <col min="13" max="13" width="10.42578125" style="6" customWidth="1"/>
    <col min="14" max="14" width="13" style="6" customWidth="1"/>
    <col min="15" max="15" width="9.7109375" style="6" customWidth="1"/>
    <col min="16" max="17" width="11.42578125" style="6"/>
    <col min="18" max="18" width="13.5703125" style="6" customWidth="1"/>
    <col min="19" max="24" width="11.42578125" style="6"/>
    <col min="25" max="25" width="7.85546875" style="6" customWidth="1"/>
    <col min="26" max="260" width="11.42578125" style="6"/>
    <col min="261" max="261" width="14.42578125" style="6" customWidth="1"/>
    <col min="262" max="262" width="12" style="6" customWidth="1"/>
    <col min="263" max="263" width="12.42578125" style="6" customWidth="1"/>
    <col min="264" max="264" width="19.7109375" style="6" bestFit="1" customWidth="1"/>
    <col min="265" max="265" width="11.85546875" style="6" customWidth="1"/>
    <col min="266" max="266" width="19.5703125" style="6" bestFit="1" customWidth="1"/>
    <col min="267" max="267" width="22.28515625" style="6" customWidth="1"/>
    <col min="268" max="268" width="10.7109375" style="6" customWidth="1"/>
    <col min="269" max="269" width="11.7109375" style="6" customWidth="1"/>
    <col min="270" max="271" width="10.7109375" style="6" customWidth="1"/>
    <col min="272" max="516" width="11.42578125" style="6"/>
    <col min="517" max="517" width="14.42578125" style="6" customWidth="1"/>
    <col min="518" max="518" width="12" style="6" customWidth="1"/>
    <col min="519" max="519" width="12.42578125" style="6" customWidth="1"/>
    <col min="520" max="520" width="19.7109375" style="6" bestFit="1" customWidth="1"/>
    <col min="521" max="521" width="11.85546875" style="6" customWidth="1"/>
    <col min="522" max="522" width="19.5703125" style="6" bestFit="1" customWidth="1"/>
    <col min="523" max="523" width="22.28515625" style="6" customWidth="1"/>
    <col min="524" max="524" width="10.7109375" style="6" customWidth="1"/>
    <col min="525" max="525" width="11.7109375" style="6" customWidth="1"/>
    <col min="526" max="527" width="10.7109375" style="6" customWidth="1"/>
    <col min="528" max="772" width="11.42578125" style="6"/>
    <col min="773" max="773" width="14.42578125" style="6" customWidth="1"/>
    <col min="774" max="774" width="12" style="6" customWidth="1"/>
    <col min="775" max="775" width="12.42578125" style="6" customWidth="1"/>
    <col min="776" max="776" width="19.7109375" style="6" bestFit="1" customWidth="1"/>
    <col min="777" max="777" width="11.85546875" style="6" customWidth="1"/>
    <col min="778" max="778" width="19.5703125" style="6" bestFit="1" customWidth="1"/>
    <col min="779" max="779" width="22.28515625" style="6" customWidth="1"/>
    <col min="780" max="780" width="10.7109375" style="6" customWidth="1"/>
    <col min="781" max="781" width="11.7109375" style="6" customWidth="1"/>
    <col min="782" max="783" width="10.7109375" style="6" customWidth="1"/>
    <col min="784" max="1028" width="11.42578125" style="6"/>
    <col min="1029" max="1029" width="14.42578125" style="6" customWidth="1"/>
    <col min="1030" max="1030" width="12" style="6" customWidth="1"/>
    <col min="1031" max="1031" width="12.42578125" style="6" customWidth="1"/>
    <col min="1032" max="1032" width="19.7109375" style="6" bestFit="1" customWidth="1"/>
    <col min="1033" max="1033" width="11.85546875" style="6" customWidth="1"/>
    <col min="1034" max="1034" width="19.5703125" style="6" bestFit="1" customWidth="1"/>
    <col min="1035" max="1035" width="22.28515625" style="6" customWidth="1"/>
    <col min="1036" max="1036" width="10.7109375" style="6" customWidth="1"/>
    <col min="1037" max="1037" width="11.7109375" style="6" customWidth="1"/>
    <col min="1038" max="1039" width="10.7109375" style="6" customWidth="1"/>
    <col min="1040" max="1284" width="11.42578125" style="6"/>
    <col min="1285" max="1285" width="14.42578125" style="6" customWidth="1"/>
    <col min="1286" max="1286" width="12" style="6" customWidth="1"/>
    <col min="1287" max="1287" width="12.42578125" style="6" customWidth="1"/>
    <col min="1288" max="1288" width="19.7109375" style="6" bestFit="1" customWidth="1"/>
    <col min="1289" max="1289" width="11.85546875" style="6" customWidth="1"/>
    <col min="1290" max="1290" width="19.5703125" style="6" bestFit="1" customWidth="1"/>
    <col min="1291" max="1291" width="22.28515625" style="6" customWidth="1"/>
    <col min="1292" max="1292" width="10.7109375" style="6" customWidth="1"/>
    <col min="1293" max="1293" width="11.7109375" style="6" customWidth="1"/>
    <col min="1294" max="1295" width="10.7109375" style="6" customWidth="1"/>
    <col min="1296" max="1540" width="11.42578125" style="6"/>
    <col min="1541" max="1541" width="14.42578125" style="6" customWidth="1"/>
    <col min="1542" max="1542" width="12" style="6" customWidth="1"/>
    <col min="1543" max="1543" width="12.42578125" style="6" customWidth="1"/>
    <col min="1544" max="1544" width="19.7109375" style="6" bestFit="1" customWidth="1"/>
    <col min="1545" max="1545" width="11.85546875" style="6" customWidth="1"/>
    <col min="1546" max="1546" width="19.5703125" style="6" bestFit="1" customWidth="1"/>
    <col min="1547" max="1547" width="22.28515625" style="6" customWidth="1"/>
    <col min="1548" max="1548" width="10.7109375" style="6" customWidth="1"/>
    <col min="1549" max="1549" width="11.7109375" style="6" customWidth="1"/>
    <col min="1550" max="1551" width="10.7109375" style="6" customWidth="1"/>
    <col min="1552" max="1796" width="11.42578125" style="6"/>
    <col min="1797" max="1797" width="14.42578125" style="6" customWidth="1"/>
    <col min="1798" max="1798" width="12" style="6" customWidth="1"/>
    <col min="1799" max="1799" width="12.42578125" style="6" customWidth="1"/>
    <col min="1800" max="1800" width="19.7109375" style="6" bestFit="1" customWidth="1"/>
    <col min="1801" max="1801" width="11.85546875" style="6" customWidth="1"/>
    <col min="1802" max="1802" width="19.5703125" style="6" bestFit="1" customWidth="1"/>
    <col min="1803" max="1803" width="22.28515625" style="6" customWidth="1"/>
    <col min="1804" max="1804" width="10.7109375" style="6" customWidth="1"/>
    <col min="1805" max="1805" width="11.7109375" style="6" customWidth="1"/>
    <col min="1806" max="1807" width="10.7109375" style="6" customWidth="1"/>
    <col min="1808" max="2052" width="11.42578125" style="6"/>
    <col min="2053" max="2053" width="14.42578125" style="6" customWidth="1"/>
    <col min="2054" max="2054" width="12" style="6" customWidth="1"/>
    <col min="2055" max="2055" width="12.42578125" style="6" customWidth="1"/>
    <col min="2056" max="2056" width="19.7109375" style="6" bestFit="1" customWidth="1"/>
    <col min="2057" max="2057" width="11.85546875" style="6" customWidth="1"/>
    <col min="2058" max="2058" width="19.5703125" style="6" bestFit="1" customWidth="1"/>
    <col min="2059" max="2059" width="22.28515625" style="6" customWidth="1"/>
    <col min="2060" max="2060" width="10.7109375" style="6" customWidth="1"/>
    <col min="2061" max="2061" width="11.7109375" style="6" customWidth="1"/>
    <col min="2062" max="2063" width="10.7109375" style="6" customWidth="1"/>
    <col min="2064" max="2308" width="11.42578125" style="6"/>
    <col min="2309" max="2309" width="14.42578125" style="6" customWidth="1"/>
    <col min="2310" max="2310" width="12" style="6" customWidth="1"/>
    <col min="2311" max="2311" width="12.42578125" style="6" customWidth="1"/>
    <col min="2312" max="2312" width="19.7109375" style="6" bestFit="1" customWidth="1"/>
    <col min="2313" max="2313" width="11.85546875" style="6" customWidth="1"/>
    <col min="2314" max="2314" width="19.5703125" style="6" bestFit="1" customWidth="1"/>
    <col min="2315" max="2315" width="22.28515625" style="6" customWidth="1"/>
    <col min="2316" max="2316" width="10.7109375" style="6" customWidth="1"/>
    <col min="2317" max="2317" width="11.7109375" style="6" customWidth="1"/>
    <col min="2318" max="2319" width="10.7109375" style="6" customWidth="1"/>
    <col min="2320" max="2564" width="11.42578125" style="6"/>
    <col min="2565" max="2565" width="14.42578125" style="6" customWidth="1"/>
    <col min="2566" max="2566" width="12" style="6" customWidth="1"/>
    <col min="2567" max="2567" width="12.42578125" style="6" customWidth="1"/>
    <col min="2568" max="2568" width="19.7109375" style="6" bestFit="1" customWidth="1"/>
    <col min="2569" max="2569" width="11.85546875" style="6" customWidth="1"/>
    <col min="2570" max="2570" width="19.5703125" style="6" bestFit="1" customWidth="1"/>
    <col min="2571" max="2571" width="22.28515625" style="6" customWidth="1"/>
    <col min="2572" max="2572" width="10.7109375" style="6" customWidth="1"/>
    <col min="2573" max="2573" width="11.7109375" style="6" customWidth="1"/>
    <col min="2574" max="2575" width="10.7109375" style="6" customWidth="1"/>
    <col min="2576" max="2820" width="11.42578125" style="6"/>
    <col min="2821" max="2821" width="14.42578125" style="6" customWidth="1"/>
    <col min="2822" max="2822" width="12" style="6" customWidth="1"/>
    <col min="2823" max="2823" width="12.42578125" style="6" customWidth="1"/>
    <col min="2824" max="2824" width="19.7109375" style="6" bestFit="1" customWidth="1"/>
    <col min="2825" max="2825" width="11.85546875" style="6" customWidth="1"/>
    <col min="2826" max="2826" width="19.5703125" style="6" bestFit="1" customWidth="1"/>
    <col min="2827" max="2827" width="22.28515625" style="6" customWidth="1"/>
    <col min="2828" max="2828" width="10.7109375" style="6" customWidth="1"/>
    <col min="2829" max="2829" width="11.7109375" style="6" customWidth="1"/>
    <col min="2830" max="2831" width="10.7109375" style="6" customWidth="1"/>
    <col min="2832" max="3076" width="11.42578125" style="6"/>
    <col min="3077" max="3077" width="14.42578125" style="6" customWidth="1"/>
    <col min="3078" max="3078" width="12" style="6" customWidth="1"/>
    <col min="3079" max="3079" width="12.42578125" style="6" customWidth="1"/>
    <col min="3080" max="3080" width="19.7109375" style="6" bestFit="1" customWidth="1"/>
    <col min="3081" max="3081" width="11.85546875" style="6" customWidth="1"/>
    <col min="3082" max="3082" width="19.5703125" style="6" bestFit="1" customWidth="1"/>
    <col min="3083" max="3083" width="22.28515625" style="6" customWidth="1"/>
    <col min="3084" max="3084" width="10.7109375" style="6" customWidth="1"/>
    <col min="3085" max="3085" width="11.7109375" style="6" customWidth="1"/>
    <col min="3086" max="3087" width="10.7109375" style="6" customWidth="1"/>
    <col min="3088" max="3332" width="11.42578125" style="6"/>
    <col min="3333" max="3333" width="14.42578125" style="6" customWidth="1"/>
    <col min="3334" max="3334" width="12" style="6" customWidth="1"/>
    <col min="3335" max="3335" width="12.42578125" style="6" customWidth="1"/>
    <col min="3336" max="3336" width="19.7109375" style="6" bestFit="1" customWidth="1"/>
    <col min="3337" max="3337" width="11.85546875" style="6" customWidth="1"/>
    <col min="3338" max="3338" width="19.5703125" style="6" bestFit="1" customWidth="1"/>
    <col min="3339" max="3339" width="22.28515625" style="6" customWidth="1"/>
    <col min="3340" max="3340" width="10.7109375" style="6" customWidth="1"/>
    <col min="3341" max="3341" width="11.7109375" style="6" customWidth="1"/>
    <col min="3342" max="3343" width="10.7109375" style="6" customWidth="1"/>
    <col min="3344" max="3588" width="11.42578125" style="6"/>
    <col min="3589" max="3589" width="14.42578125" style="6" customWidth="1"/>
    <col min="3590" max="3590" width="12" style="6" customWidth="1"/>
    <col min="3591" max="3591" width="12.42578125" style="6" customWidth="1"/>
    <col min="3592" max="3592" width="19.7109375" style="6" bestFit="1" customWidth="1"/>
    <col min="3593" max="3593" width="11.85546875" style="6" customWidth="1"/>
    <col min="3594" max="3594" width="19.5703125" style="6" bestFit="1" customWidth="1"/>
    <col min="3595" max="3595" width="22.28515625" style="6" customWidth="1"/>
    <col min="3596" max="3596" width="10.7109375" style="6" customWidth="1"/>
    <col min="3597" max="3597" width="11.7109375" style="6" customWidth="1"/>
    <col min="3598" max="3599" width="10.7109375" style="6" customWidth="1"/>
    <col min="3600" max="3844" width="11.42578125" style="6"/>
    <col min="3845" max="3845" width="14.42578125" style="6" customWidth="1"/>
    <col min="3846" max="3846" width="12" style="6" customWidth="1"/>
    <col min="3847" max="3847" width="12.42578125" style="6" customWidth="1"/>
    <col min="3848" max="3848" width="19.7109375" style="6" bestFit="1" customWidth="1"/>
    <col min="3849" max="3849" width="11.85546875" style="6" customWidth="1"/>
    <col min="3850" max="3850" width="19.5703125" style="6" bestFit="1" customWidth="1"/>
    <col min="3851" max="3851" width="22.28515625" style="6" customWidth="1"/>
    <col min="3852" max="3852" width="10.7109375" style="6" customWidth="1"/>
    <col min="3853" max="3853" width="11.7109375" style="6" customWidth="1"/>
    <col min="3854" max="3855" width="10.7109375" style="6" customWidth="1"/>
    <col min="3856" max="4100" width="11.42578125" style="6"/>
    <col min="4101" max="4101" width="14.42578125" style="6" customWidth="1"/>
    <col min="4102" max="4102" width="12" style="6" customWidth="1"/>
    <col min="4103" max="4103" width="12.42578125" style="6" customWidth="1"/>
    <col min="4104" max="4104" width="19.7109375" style="6" bestFit="1" customWidth="1"/>
    <col min="4105" max="4105" width="11.85546875" style="6" customWidth="1"/>
    <col min="4106" max="4106" width="19.5703125" style="6" bestFit="1" customWidth="1"/>
    <col min="4107" max="4107" width="22.28515625" style="6" customWidth="1"/>
    <col min="4108" max="4108" width="10.7109375" style="6" customWidth="1"/>
    <col min="4109" max="4109" width="11.7109375" style="6" customWidth="1"/>
    <col min="4110" max="4111" width="10.7109375" style="6" customWidth="1"/>
    <col min="4112" max="4356" width="11.42578125" style="6"/>
    <col min="4357" max="4357" width="14.42578125" style="6" customWidth="1"/>
    <col min="4358" max="4358" width="12" style="6" customWidth="1"/>
    <col min="4359" max="4359" width="12.42578125" style="6" customWidth="1"/>
    <col min="4360" max="4360" width="19.7109375" style="6" bestFit="1" customWidth="1"/>
    <col min="4361" max="4361" width="11.85546875" style="6" customWidth="1"/>
    <col min="4362" max="4362" width="19.5703125" style="6" bestFit="1" customWidth="1"/>
    <col min="4363" max="4363" width="22.28515625" style="6" customWidth="1"/>
    <col min="4364" max="4364" width="10.7109375" style="6" customWidth="1"/>
    <col min="4365" max="4365" width="11.7109375" style="6" customWidth="1"/>
    <col min="4366" max="4367" width="10.7109375" style="6" customWidth="1"/>
    <col min="4368" max="4612" width="11.42578125" style="6"/>
    <col min="4613" max="4613" width="14.42578125" style="6" customWidth="1"/>
    <col min="4614" max="4614" width="12" style="6" customWidth="1"/>
    <col min="4615" max="4615" width="12.42578125" style="6" customWidth="1"/>
    <col min="4616" max="4616" width="19.7109375" style="6" bestFit="1" customWidth="1"/>
    <col min="4617" max="4617" width="11.85546875" style="6" customWidth="1"/>
    <col min="4618" max="4618" width="19.5703125" style="6" bestFit="1" customWidth="1"/>
    <col min="4619" max="4619" width="22.28515625" style="6" customWidth="1"/>
    <col min="4620" max="4620" width="10.7109375" style="6" customWidth="1"/>
    <col min="4621" max="4621" width="11.7109375" style="6" customWidth="1"/>
    <col min="4622" max="4623" width="10.7109375" style="6" customWidth="1"/>
    <col min="4624" max="4868" width="11.42578125" style="6"/>
    <col min="4869" max="4869" width="14.42578125" style="6" customWidth="1"/>
    <col min="4870" max="4870" width="12" style="6" customWidth="1"/>
    <col min="4871" max="4871" width="12.42578125" style="6" customWidth="1"/>
    <col min="4872" max="4872" width="19.7109375" style="6" bestFit="1" customWidth="1"/>
    <col min="4873" max="4873" width="11.85546875" style="6" customWidth="1"/>
    <col min="4874" max="4874" width="19.5703125" style="6" bestFit="1" customWidth="1"/>
    <col min="4875" max="4875" width="22.28515625" style="6" customWidth="1"/>
    <col min="4876" max="4876" width="10.7109375" style="6" customWidth="1"/>
    <col min="4877" max="4877" width="11.7109375" style="6" customWidth="1"/>
    <col min="4878" max="4879" width="10.7109375" style="6" customWidth="1"/>
    <col min="4880" max="5124" width="11.42578125" style="6"/>
    <col min="5125" max="5125" width="14.42578125" style="6" customWidth="1"/>
    <col min="5126" max="5126" width="12" style="6" customWidth="1"/>
    <col min="5127" max="5127" width="12.42578125" style="6" customWidth="1"/>
    <col min="5128" max="5128" width="19.7109375" style="6" bestFit="1" customWidth="1"/>
    <col min="5129" max="5129" width="11.85546875" style="6" customWidth="1"/>
    <col min="5130" max="5130" width="19.5703125" style="6" bestFit="1" customWidth="1"/>
    <col min="5131" max="5131" width="22.28515625" style="6" customWidth="1"/>
    <col min="5132" max="5132" width="10.7109375" style="6" customWidth="1"/>
    <col min="5133" max="5133" width="11.7109375" style="6" customWidth="1"/>
    <col min="5134" max="5135" width="10.7109375" style="6" customWidth="1"/>
    <col min="5136" max="5380" width="11.42578125" style="6"/>
    <col min="5381" max="5381" width="14.42578125" style="6" customWidth="1"/>
    <col min="5382" max="5382" width="12" style="6" customWidth="1"/>
    <col min="5383" max="5383" width="12.42578125" style="6" customWidth="1"/>
    <col min="5384" max="5384" width="19.7109375" style="6" bestFit="1" customWidth="1"/>
    <col min="5385" max="5385" width="11.85546875" style="6" customWidth="1"/>
    <col min="5386" max="5386" width="19.5703125" style="6" bestFit="1" customWidth="1"/>
    <col min="5387" max="5387" width="22.28515625" style="6" customWidth="1"/>
    <col min="5388" max="5388" width="10.7109375" style="6" customWidth="1"/>
    <col min="5389" max="5389" width="11.7109375" style="6" customWidth="1"/>
    <col min="5390" max="5391" width="10.7109375" style="6" customWidth="1"/>
    <col min="5392" max="5636" width="11.42578125" style="6"/>
    <col min="5637" max="5637" width="14.42578125" style="6" customWidth="1"/>
    <col min="5638" max="5638" width="12" style="6" customWidth="1"/>
    <col min="5639" max="5639" width="12.42578125" style="6" customWidth="1"/>
    <col min="5640" max="5640" width="19.7109375" style="6" bestFit="1" customWidth="1"/>
    <col min="5641" max="5641" width="11.85546875" style="6" customWidth="1"/>
    <col min="5642" max="5642" width="19.5703125" style="6" bestFit="1" customWidth="1"/>
    <col min="5643" max="5643" width="22.28515625" style="6" customWidth="1"/>
    <col min="5644" max="5644" width="10.7109375" style="6" customWidth="1"/>
    <col min="5645" max="5645" width="11.7109375" style="6" customWidth="1"/>
    <col min="5646" max="5647" width="10.7109375" style="6" customWidth="1"/>
    <col min="5648" max="5892" width="11.42578125" style="6"/>
    <col min="5893" max="5893" width="14.42578125" style="6" customWidth="1"/>
    <col min="5894" max="5894" width="12" style="6" customWidth="1"/>
    <col min="5895" max="5895" width="12.42578125" style="6" customWidth="1"/>
    <col min="5896" max="5896" width="19.7109375" style="6" bestFit="1" customWidth="1"/>
    <col min="5897" max="5897" width="11.85546875" style="6" customWidth="1"/>
    <col min="5898" max="5898" width="19.5703125" style="6" bestFit="1" customWidth="1"/>
    <col min="5899" max="5899" width="22.28515625" style="6" customWidth="1"/>
    <col min="5900" max="5900" width="10.7109375" style="6" customWidth="1"/>
    <col min="5901" max="5901" width="11.7109375" style="6" customWidth="1"/>
    <col min="5902" max="5903" width="10.7109375" style="6" customWidth="1"/>
    <col min="5904" max="6148" width="11.42578125" style="6"/>
    <col min="6149" max="6149" width="14.42578125" style="6" customWidth="1"/>
    <col min="6150" max="6150" width="12" style="6" customWidth="1"/>
    <col min="6151" max="6151" width="12.42578125" style="6" customWidth="1"/>
    <col min="6152" max="6152" width="19.7109375" style="6" bestFit="1" customWidth="1"/>
    <col min="6153" max="6153" width="11.85546875" style="6" customWidth="1"/>
    <col min="6154" max="6154" width="19.5703125" style="6" bestFit="1" customWidth="1"/>
    <col min="6155" max="6155" width="22.28515625" style="6" customWidth="1"/>
    <col min="6156" max="6156" width="10.7109375" style="6" customWidth="1"/>
    <col min="6157" max="6157" width="11.7109375" style="6" customWidth="1"/>
    <col min="6158" max="6159" width="10.7109375" style="6" customWidth="1"/>
    <col min="6160" max="6404" width="11.42578125" style="6"/>
    <col min="6405" max="6405" width="14.42578125" style="6" customWidth="1"/>
    <col min="6406" max="6406" width="12" style="6" customWidth="1"/>
    <col min="6407" max="6407" width="12.42578125" style="6" customWidth="1"/>
    <col min="6408" max="6408" width="19.7109375" style="6" bestFit="1" customWidth="1"/>
    <col min="6409" max="6409" width="11.85546875" style="6" customWidth="1"/>
    <col min="6410" max="6410" width="19.5703125" style="6" bestFit="1" customWidth="1"/>
    <col min="6411" max="6411" width="22.28515625" style="6" customWidth="1"/>
    <col min="6412" max="6412" width="10.7109375" style="6" customWidth="1"/>
    <col min="6413" max="6413" width="11.7109375" style="6" customWidth="1"/>
    <col min="6414" max="6415" width="10.7109375" style="6" customWidth="1"/>
    <col min="6416" max="6660" width="11.42578125" style="6"/>
    <col min="6661" max="6661" width="14.42578125" style="6" customWidth="1"/>
    <col min="6662" max="6662" width="12" style="6" customWidth="1"/>
    <col min="6663" max="6663" width="12.42578125" style="6" customWidth="1"/>
    <col min="6664" max="6664" width="19.7109375" style="6" bestFit="1" customWidth="1"/>
    <col min="6665" max="6665" width="11.85546875" style="6" customWidth="1"/>
    <col min="6666" max="6666" width="19.5703125" style="6" bestFit="1" customWidth="1"/>
    <col min="6667" max="6667" width="22.28515625" style="6" customWidth="1"/>
    <col min="6668" max="6668" width="10.7109375" style="6" customWidth="1"/>
    <col min="6669" max="6669" width="11.7109375" style="6" customWidth="1"/>
    <col min="6670" max="6671" width="10.7109375" style="6" customWidth="1"/>
    <col min="6672" max="6916" width="11.42578125" style="6"/>
    <col min="6917" max="6917" width="14.42578125" style="6" customWidth="1"/>
    <col min="6918" max="6918" width="12" style="6" customWidth="1"/>
    <col min="6919" max="6919" width="12.42578125" style="6" customWidth="1"/>
    <col min="6920" max="6920" width="19.7109375" style="6" bestFit="1" customWidth="1"/>
    <col min="6921" max="6921" width="11.85546875" style="6" customWidth="1"/>
    <col min="6922" max="6922" width="19.5703125" style="6" bestFit="1" customWidth="1"/>
    <col min="6923" max="6923" width="22.28515625" style="6" customWidth="1"/>
    <col min="6924" max="6924" width="10.7109375" style="6" customWidth="1"/>
    <col min="6925" max="6925" width="11.7109375" style="6" customWidth="1"/>
    <col min="6926" max="6927" width="10.7109375" style="6" customWidth="1"/>
    <col min="6928" max="7172" width="11.42578125" style="6"/>
    <col min="7173" max="7173" width="14.42578125" style="6" customWidth="1"/>
    <col min="7174" max="7174" width="12" style="6" customWidth="1"/>
    <col min="7175" max="7175" width="12.42578125" style="6" customWidth="1"/>
    <col min="7176" max="7176" width="19.7109375" style="6" bestFit="1" customWidth="1"/>
    <col min="7177" max="7177" width="11.85546875" style="6" customWidth="1"/>
    <col min="7178" max="7178" width="19.5703125" style="6" bestFit="1" customWidth="1"/>
    <col min="7179" max="7179" width="22.28515625" style="6" customWidth="1"/>
    <col min="7180" max="7180" width="10.7109375" style="6" customWidth="1"/>
    <col min="7181" max="7181" width="11.7109375" style="6" customWidth="1"/>
    <col min="7182" max="7183" width="10.7109375" style="6" customWidth="1"/>
    <col min="7184" max="7428" width="11.42578125" style="6"/>
    <col min="7429" max="7429" width="14.42578125" style="6" customWidth="1"/>
    <col min="7430" max="7430" width="12" style="6" customWidth="1"/>
    <col min="7431" max="7431" width="12.42578125" style="6" customWidth="1"/>
    <col min="7432" max="7432" width="19.7109375" style="6" bestFit="1" customWidth="1"/>
    <col min="7433" max="7433" width="11.85546875" style="6" customWidth="1"/>
    <col min="7434" max="7434" width="19.5703125" style="6" bestFit="1" customWidth="1"/>
    <col min="7435" max="7435" width="22.28515625" style="6" customWidth="1"/>
    <col min="7436" max="7436" width="10.7109375" style="6" customWidth="1"/>
    <col min="7437" max="7437" width="11.7109375" style="6" customWidth="1"/>
    <col min="7438" max="7439" width="10.7109375" style="6" customWidth="1"/>
    <col min="7440" max="7684" width="11.42578125" style="6"/>
    <col min="7685" max="7685" width="14.42578125" style="6" customWidth="1"/>
    <col min="7686" max="7686" width="12" style="6" customWidth="1"/>
    <col min="7687" max="7687" width="12.42578125" style="6" customWidth="1"/>
    <col min="7688" max="7688" width="19.7109375" style="6" bestFit="1" customWidth="1"/>
    <col min="7689" max="7689" width="11.85546875" style="6" customWidth="1"/>
    <col min="7690" max="7690" width="19.5703125" style="6" bestFit="1" customWidth="1"/>
    <col min="7691" max="7691" width="22.28515625" style="6" customWidth="1"/>
    <col min="7692" max="7692" width="10.7109375" style="6" customWidth="1"/>
    <col min="7693" max="7693" width="11.7109375" style="6" customWidth="1"/>
    <col min="7694" max="7695" width="10.7109375" style="6" customWidth="1"/>
    <col min="7696" max="7940" width="11.42578125" style="6"/>
    <col min="7941" max="7941" width="14.42578125" style="6" customWidth="1"/>
    <col min="7942" max="7942" width="12" style="6" customWidth="1"/>
    <col min="7943" max="7943" width="12.42578125" style="6" customWidth="1"/>
    <col min="7944" max="7944" width="19.7109375" style="6" bestFit="1" customWidth="1"/>
    <col min="7945" max="7945" width="11.85546875" style="6" customWidth="1"/>
    <col min="7946" max="7946" width="19.5703125" style="6" bestFit="1" customWidth="1"/>
    <col min="7947" max="7947" width="22.28515625" style="6" customWidth="1"/>
    <col min="7948" max="7948" width="10.7109375" style="6" customWidth="1"/>
    <col min="7949" max="7949" width="11.7109375" style="6" customWidth="1"/>
    <col min="7950" max="7951" width="10.7109375" style="6" customWidth="1"/>
    <col min="7952" max="8196" width="11.42578125" style="6"/>
    <col min="8197" max="8197" width="14.42578125" style="6" customWidth="1"/>
    <col min="8198" max="8198" width="12" style="6" customWidth="1"/>
    <col min="8199" max="8199" width="12.42578125" style="6" customWidth="1"/>
    <col min="8200" max="8200" width="19.7109375" style="6" bestFit="1" customWidth="1"/>
    <col min="8201" max="8201" width="11.85546875" style="6" customWidth="1"/>
    <col min="8202" max="8202" width="19.5703125" style="6" bestFit="1" customWidth="1"/>
    <col min="8203" max="8203" width="22.28515625" style="6" customWidth="1"/>
    <col min="8204" max="8204" width="10.7109375" style="6" customWidth="1"/>
    <col min="8205" max="8205" width="11.7109375" style="6" customWidth="1"/>
    <col min="8206" max="8207" width="10.7109375" style="6" customWidth="1"/>
    <col min="8208" max="8452" width="11.42578125" style="6"/>
    <col min="8453" max="8453" width="14.42578125" style="6" customWidth="1"/>
    <col min="8454" max="8454" width="12" style="6" customWidth="1"/>
    <col min="8455" max="8455" width="12.42578125" style="6" customWidth="1"/>
    <col min="8456" max="8456" width="19.7109375" style="6" bestFit="1" customWidth="1"/>
    <col min="8457" max="8457" width="11.85546875" style="6" customWidth="1"/>
    <col min="8458" max="8458" width="19.5703125" style="6" bestFit="1" customWidth="1"/>
    <col min="8459" max="8459" width="22.28515625" style="6" customWidth="1"/>
    <col min="8460" max="8460" width="10.7109375" style="6" customWidth="1"/>
    <col min="8461" max="8461" width="11.7109375" style="6" customWidth="1"/>
    <col min="8462" max="8463" width="10.7109375" style="6" customWidth="1"/>
    <col min="8464" max="8708" width="11.42578125" style="6"/>
    <col min="8709" max="8709" width="14.42578125" style="6" customWidth="1"/>
    <col min="8710" max="8710" width="12" style="6" customWidth="1"/>
    <col min="8711" max="8711" width="12.42578125" style="6" customWidth="1"/>
    <col min="8712" max="8712" width="19.7109375" style="6" bestFit="1" customWidth="1"/>
    <col min="8713" max="8713" width="11.85546875" style="6" customWidth="1"/>
    <col min="8714" max="8714" width="19.5703125" style="6" bestFit="1" customWidth="1"/>
    <col min="8715" max="8715" width="22.28515625" style="6" customWidth="1"/>
    <col min="8716" max="8716" width="10.7109375" style="6" customWidth="1"/>
    <col min="8717" max="8717" width="11.7109375" style="6" customWidth="1"/>
    <col min="8718" max="8719" width="10.7109375" style="6" customWidth="1"/>
    <col min="8720" max="8964" width="11.42578125" style="6"/>
    <col min="8965" max="8965" width="14.42578125" style="6" customWidth="1"/>
    <col min="8966" max="8966" width="12" style="6" customWidth="1"/>
    <col min="8967" max="8967" width="12.42578125" style="6" customWidth="1"/>
    <col min="8968" max="8968" width="19.7109375" style="6" bestFit="1" customWidth="1"/>
    <col min="8969" max="8969" width="11.85546875" style="6" customWidth="1"/>
    <col min="8970" max="8970" width="19.5703125" style="6" bestFit="1" customWidth="1"/>
    <col min="8971" max="8971" width="22.28515625" style="6" customWidth="1"/>
    <col min="8972" max="8972" width="10.7109375" style="6" customWidth="1"/>
    <col min="8973" max="8973" width="11.7109375" style="6" customWidth="1"/>
    <col min="8974" max="8975" width="10.7109375" style="6" customWidth="1"/>
    <col min="8976" max="9220" width="11.42578125" style="6"/>
    <col min="9221" max="9221" width="14.42578125" style="6" customWidth="1"/>
    <col min="9222" max="9222" width="12" style="6" customWidth="1"/>
    <col min="9223" max="9223" width="12.42578125" style="6" customWidth="1"/>
    <col min="9224" max="9224" width="19.7109375" style="6" bestFit="1" customWidth="1"/>
    <col min="9225" max="9225" width="11.85546875" style="6" customWidth="1"/>
    <col min="9226" max="9226" width="19.5703125" style="6" bestFit="1" customWidth="1"/>
    <col min="9227" max="9227" width="22.28515625" style="6" customWidth="1"/>
    <col min="9228" max="9228" width="10.7109375" style="6" customWidth="1"/>
    <col min="9229" max="9229" width="11.7109375" style="6" customWidth="1"/>
    <col min="9230" max="9231" width="10.7109375" style="6" customWidth="1"/>
    <col min="9232" max="9476" width="11.42578125" style="6"/>
    <col min="9477" max="9477" width="14.42578125" style="6" customWidth="1"/>
    <col min="9478" max="9478" width="12" style="6" customWidth="1"/>
    <col min="9479" max="9479" width="12.42578125" style="6" customWidth="1"/>
    <col min="9480" max="9480" width="19.7109375" style="6" bestFit="1" customWidth="1"/>
    <col min="9481" max="9481" width="11.85546875" style="6" customWidth="1"/>
    <col min="9482" max="9482" width="19.5703125" style="6" bestFit="1" customWidth="1"/>
    <col min="9483" max="9483" width="22.28515625" style="6" customWidth="1"/>
    <col min="9484" max="9484" width="10.7109375" style="6" customWidth="1"/>
    <col min="9485" max="9485" width="11.7109375" style="6" customWidth="1"/>
    <col min="9486" max="9487" width="10.7109375" style="6" customWidth="1"/>
    <col min="9488" max="9732" width="11.42578125" style="6"/>
    <col min="9733" max="9733" width="14.42578125" style="6" customWidth="1"/>
    <col min="9734" max="9734" width="12" style="6" customWidth="1"/>
    <col min="9735" max="9735" width="12.42578125" style="6" customWidth="1"/>
    <col min="9736" max="9736" width="19.7109375" style="6" bestFit="1" customWidth="1"/>
    <col min="9737" max="9737" width="11.85546875" style="6" customWidth="1"/>
    <col min="9738" max="9738" width="19.5703125" style="6" bestFit="1" customWidth="1"/>
    <col min="9739" max="9739" width="22.28515625" style="6" customWidth="1"/>
    <col min="9740" max="9740" width="10.7109375" style="6" customWidth="1"/>
    <col min="9741" max="9741" width="11.7109375" style="6" customWidth="1"/>
    <col min="9742" max="9743" width="10.7109375" style="6" customWidth="1"/>
    <col min="9744" max="9988" width="11.42578125" style="6"/>
    <col min="9989" max="9989" width="14.42578125" style="6" customWidth="1"/>
    <col min="9990" max="9990" width="12" style="6" customWidth="1"/>
    <col min="9991" max="9991" width="12.42578125" style="6" customWidth="1"/>
    <col min="9992" max="9992" width="19.7109375" style="6" bestFit="1" customWidth="1"/>
    <col min="9993" max="9993" width="11.85546875" style="6" customWidth="1"/>
    <col min="9994" max="9994" width="19.5703125" style="6" bestFit="1" customWidth="1"/>
    <col min="9995" max="9995" width="22.28515625" style="6" customWidth="1"/>
    <col min="9996" max="9996" width="10.7109375" style="6" customWidth="1"/>
    <col min="9997" max="9997" width="11.7109375" style="6" customWidth="1"/>
    <col min="9998" max="9999" width="10.7109375" style="6" customWidth="1"/>
    <col min="10000" max="10244" width="11.42578125" style="6"/>
    <col min="10245" max="10245" width="14.42578125" style="6" customWidth="1"/>
    <col min="10246" max="10246" width="12" style="6" customWidth="1"/>
    <col min="10247" max="10247" width="12.42578125" style="6" customWidth="1"/>
    <col min="10248" max="10248" width="19.7109375" style="6" bestFit="1" customWidth="1"/>
    <col min="10249" max="10249" width="11.85546875" style="6" customWidth="1"/>
    <col min="10250" max="10250" width="19.5703125" style="6" bestFit="1" customWidth="1"/>
    <col min="10251" max="10251" width="22.28515625" style="6" customWidth="1"/>
    <col min="10252" max="10252" width="10.7109375" style="6" customWidth="1"/>
    <col min="10253" max="10253" width="11.7109375" style="6" customWidth="1"/>
    <col min="10254" max="10255" width="10.7109375" style="6" customWidth="1"/>
    <col min="10256" max="10500" width="11.42578125" style="6"/>
    <col min="10501" max="10501" width="14.42578125" style="6" customWidth="1"/>
    <col min="10502" max="10502" width="12" style="6" customWidth="1"/>
    <col min="10503" max="10503" width="12.42578125" style="6" customWidth="1"/>
    <col min="10504" max="10504" width="19.7109375" style="6" bestFit="1" customWidth="1"/>
    <col min="10505" max="10505" width="11.85546875" style="6" customWidth="1"/>
    <col min="10506" max="10506" width="19.5703125" style="6" bestFit="1" customWidth="1"/>
    <col min="10507" max="10507" width="22.28515625" style="6" customWidth="1"/>
    <col min="10508" max="10508" width="10.7109375" style="6" customWidth="1"/>
    <col min="10509" max="10509" width="11.7109375" style="6" customWidth="1"/>
    <col min="10510" max="10511" width="10.7109375" style="6" customWidth="1"/>
    <col min="10512" max="10756" width="11.42578125" style="6"/>
    <col min="10757" max="10757" width="14.42578125" style="6" customWidth="1"/>
    <col min="10758" max="10758" width="12" style="6" customWidth="1"/>
    <col min="10759" max="10759" width="12.42578125" style="6" customWidth="1"/>
    <col min="10760" max="10760" width="19.7109375" style="6" bestFit="1" customWidth="1"/>
    <col min="10761" max="10761" width="11.85546875" style="6" customWidth="1"/>
    <col min="10762" max="10762" width="19.5703125" style="6" bestFit="1" customWidth="1"/>
    <col min="10763" max="10763" width="22.28515625" style="6" customWidth="1"/>
    <col min="10764" max="10764" width="10.7109375" style="6" customWidth="1"/>
    <col min="10765" max="10765" width="11.7109375" style="6" customWidth="1"/>
    <col min="10766" max="10767" width="10.7109375" style="6" customWidth="1"/>
    <col min="10768" max="11012" width="11.42578125" style="6"/>
    <col min="11013" max="11013" width="14.42578125" style="6" customWidth="1"/>
    <col min="11014" max="11014" width="12" style="6" customWidth="1"/>
    <col min="11015" max="11015" width="12.42578125" style="6" customWidth="1"/>
    <col min="11016" max="11016" width="19.7109375" style="6" bestFit="1" customWidth="1"/>
    <col min="11017" max="11017" width="11.85546875" style="6" customWidth="1"/>
    <col min="11018" max="11018" width="19.5703125" style="6" bestFit="1" customWidth="1"/>
    <col min="11019" max="11019" width="22.28515625" style="6" customWidth="1"/>
    <col min="11020" max="11020" width="10.7109375" style="6" customWidth="1"/>
    <col min="11021" max="11021" width="11.7109375" style="6" customWidth="1"/>
    <col min="11022" max="11023" width="10.7109375" style="6" customWidth="1"/>
    <col min="11024" max="11268" width="11.42578125" style="6"/>
    <col min="11269" max="11269" width="14.42578125" style="6" customWidth="1"/>
    <col min="11270" max="11270" width="12" style="6" customWidth="1"/>
    <col min="11271" max="11271" width="12.42578125" style="6" customWidth="1"/>
    <col min="11272" max="11272" width="19.7109375" style="6" bestFit="1" customWidth="1"/>
    <col min="11273" max="11273" width="11.85546875" style="6" customWidth="1"/>
    <col min="11274" max="11274" width="19.5703125" style="6" bestFit="1" customWidth="1"/>
    <col min="11275" max="11275" width="22.28515625" style="6" customWidth="1"/>
    <col min="11276" max="11276" width="10.7109375" style="6" customWidth="1"/>
    <col min="11277" max="11277" width="11.7109375" style="6" customWidth="1"/>
    <col min="11278" max="11279" width="10.7109375" style="6" customWidth="1"/>
    <col min="11280" max="11524" width="11.42578125" style="6"/>
    <col min="11525" max="11525" width="14.42578125" style="6" customWidth="1"/>
    <col min="11526" max="11526" width="12" style="6" customWidth="1"/>
    <col min="11527" max="11527" width="12.42578125" style="6" customWidth="1"/>
    <col min="11528" max="11528" width="19.7109375" style="6" bestFit="1" customWidth="1"/>
    <col min="11529" max="11529" width="11.85546875" style="6" customWidth="1"/>
    <col min="11530" max="11530" width="19.5703125" style="6" bestFit="1" customWidth="1"/>
    <col min="11531" max="11531" width="22.28515625" style="6" customWidth="1"/>
    <col min="11532" max="11532" width="10.7109375" style="6" customWidth="1"/>
    <col min="11533" max="11533" width="11.7109375" style="6" customWidth="1"/>
    <col min="11534" max="11535" width="10.7109375" style="6" customWidth="1"/>
    <col min="11536" max="11780" width="11.42578125" style="6"/>
    <col min="11781" max="11781" width="14.42578125" style="6" customWidth="1"/>
    <col min="11782" max="11782" width="12" style="6" customWidth="1"/>
    <col min="11783" max="11783" width="12.42578125" style="6" customWidth="1"/>
    <col min="11784" max="11784" width="19.7109375" style="6" bestFit="1" customWidth="1"/>
    <col min="11785" max="11785" width="11.85546875" style="6" customWidth="1"/>
    <col min="11786" max="11786" width="19.5703125" style="6" bestFit="1" customWidth="1"/>
    <col min="11787" max="11787" width="22.28515625" style="6" customWidth="1"/>
    <col min="11788" max="11788" width="10.7109375" style="6" customWidth="1"/>
    <col min="11789" max="11789" width="11.7109375" style="6" customWidth="1"/>
    <col min="11790" max="11791" width="10.7109375" style="6" customWidth="1"/>
    <col min="11792" max="12036" width="11.42578125" style="6"/>
    <col min="12037" max="12037" width="14.42578125" style="6" customWidth="1"/>
    <col min="12038" max="12038" width="12" style="6" customWidth="1"/>
    <col min="12039" max="12039" width="12.42578125" style="6" customWidth="1"/>
    <col min="12040" max="12040" width="19.7109375" style="6" bestFit="1" customWidth="1"/>
    <col min="12041" max="12041" width="11.85546875" style="6" customWidth="1"/>
    <col min="12042" max="12042" width="19.5703125" style="6" bestFit="1" customWidth="1"/>
    <col min="12043" max="12043" width="22.28515625" style="6" customWidth="1"/>
    <col min="12044" max="12044" width="10.7109375" style="6" customWidth="1"/>
    <col min="12045" max="12045" width="11.7109375" style="6" customWidth="1"/>
    <col min="12046" max="12047" width="10.7109375" style="6" customWidth="1"/>
    <col min="12048" max="12292" width="11.42578125" style="6"/>
    <col min="12293" max="12293" width="14.42578125" style="6" customWidth="1"/>
    <col min="12294" max="12294" width="12" style="6" customWidth="1"/>
    <col min="12295" max="12295" width="12.42578125" style="6" customWidth="1"/>
    <col min="12296" max="12296" width="19.7109375" style="6" bestFit="1" customWidth="1"/>
    <col min="12297" max="12297" width="11.85546875" style="6" customWidth="1"/>
    <col min="12298" max="12298" width="19.5703125" style="6" bestFit="1" customWidth="1"/>
    <col min="12299" max="12299" width="22.28515625" style="6" customWidth="1"/>
    <col min="12300" max="12300" width="10.7109375" style="6" customWidth="1"/>
    <col min="12301" max="12301" width="11.7109375" style="6" customWidth="1"/>
    <col min="12302" max="12303" width="10.7109375" style="6" customWidth="1"/>
    <col min="12304" max="12548" width="11.42578125" style="6"/>
    <col min="12549" max="12549" width="14.42578125" style="6" customWidth="1"/>
    <col min="12550" max="12550" width="12" style="6" customWidth="1"/>
    <col min="12551" max="12551" width="12.42578125" style="6" customWidth="1"/>
    <col min="12552" max="12552" width="19.7109375" style="6" bestFit="1" customWidth="1"/>
    <col min="12553" max="12553" width="11.85546875" style="6" customWidth="1"/>
    <col min="12554" max="12554" width="19.5703125" style="6" bestFit="1" customWidth="1"/>
    <col min="12555" max="12555" width="22.28515625" style="6" customWidth="1"/>
    <col min="12556" max="12556" width="10.7109375" style="6" customWidth="1"/>
    <col min="12557" max="12557" width="11.7109375" style="6" customWidth="1"/>
    <col min="12558" max="12559" width="10.7109375" style="6" customWidth="1"/>
    <col min="12560" max="12804" width="11.42578125" style="6"/>
    <col min="12805" max="12805" width="14.42578125" style="6" customWidth="1"/>
    <col min="12806" max="12806" width="12" style="6" customWidth="1"/>
    <col min="12807" max="12807" width="12.42578125" style="6" customWidth="1"/>
    <col min="12808" max="12808" width="19.7109375" style="6" bestFit="1" customWidth="1"/>
    <col min="12809" max="12809" width="11.85546875" style="6" customWidth="1"/>
    <col min="12810" max="12810" width="19.5703125" style="6" bestFit="1" customWidth="1"/>
    <col min="12811" max="12811" width="22.28515625" style="6" customWidth="1"/>
    <col min="12812" max="12812" width="10.7109375" style="6" customWidth="1"/>
    <col min="12813" max="12813" width="11.7109375" style="6" customWidth="1"/>
    <col min="12814" max="12815" width="10.7109375" style="6" customWidth="1"/>
    <col min="12816" max="13060" width="11.42578125" style="6"/>
    <col min="13061" max="13061" width="14.42578125" style="6" customWidth="1"/>
    <col min="13062" max="13062" width="12" style="6" customWidth="1"/>
    <col min="13063" max="13063" width="12.42578125" style="6" customWidth="1"/>
    <col min="13064" max="13064" width="19.7109375" style="6" bestFit="1" customWidth="1"/>
    <col min="13065" max="13065" width="11.85546875" style="6" customWidth="1"/>
    <col min="13066" max="13066" width="19.5703125" style="6" bestFit="1" customWidth="1"/>
    <col min="13067" max="13067" width="22.28515625" style="6" customWidth="1"/>
    <col min="13068" max="13068" width="10.7109375" style="6" customWidth="1"/>
    <col min="13069" max="13069" width="11.7109375" style="6" customWidth="1"/>
    <col min="13070" max="13071" width="10.7109375" style="6" customWidth="1"/>
    <col min="13072" max="13316" width="11.42578125" style="6"/>
    <col min="13317" max="13317" width="14.42578125" style="6" customWidth="1"/>
    <col min="13318" max="13318" width="12" style="6" customWidth="1"/>
    <col min="13319" max="13319" width="12.42578125" style="6" customWidth="1"/>
    <col min="13320" max="13320" width="19.7109375" style="6" bestFit="1" customWidth="1"/>
    <col min="13321" max="13321" width="11.85546875" style="6" customWidth="1"/>
    <col min="13322" max="13322" width="19.5703125" style="6" bestFit="1" customWidth="1"/>
    <col min="13323" max="13323" width="22.28515625" style="6" customWidth="1"/>
    <col min="13324" max="13324" width="10.7109375" style="6" customWidth="1"/>
    <col min="13325" max="13325" width="11.7109375" style="6" customWidth="1"/>
    <col min="13326" max="13327" width="10.7109375" style="6" customWidth="1"/>
    <col min="13328" max="13572" width="11.42578125" style="6"/>
    <col min="13573" max="13573" width="14.42578125" style="6" customWidth="1"/>
    <col min="13574" max="13574" width="12" style="6" customWidth="1"/>
    <col min="13575" max="13575" width="12.42578125" style="6" customWidth="1"/>
    <col min="13576" max="13576" width="19.7109375" style="6" bestFit="1" customWidth="1"/>
    <col min="13577" max="13577" width="11.85546875" style="6" customWidth="1"/>
    <col min="13578" max="13578" width="19.5703125" style="6" bestFit="1" customWidth="1"/>
    <col min="13579" max="13579" width="22.28515625" style="6" customWidth="1"/>
    <col min="13580" max="13580" width="10.7109375" style="6" customWidth="1"/>
    <col min="13581" max="13581" width="11.7109375" style="6" customWidth="1"/>
    <col min="13582" max="13583" width="10.7109375" style="6" customWidth="1"/>
    <col min="13584" max="13828" width="11.42578125" style="6"/>
    <col min="13829" max="13829" width="14.42578125" style="6" customWidth="1"/>
    <col min="13830" max="13830" width="12" style="6" customWidth="1"/>
    <col min="13831" max="13831" width="12.42578125" style="6" customWidth="1"/>
    <col min="13832" max="13832" width="19.7109375" style="6" bestFit="1" customWidth="1"/>
    <col min="13833" max="13833" width="11.85546875" style="6" customWidth="1"/>
    <col min="13834" max="13834" width="19.5703125" style="6" bestFit="1" customWidth="1"/>
    <col min="13835" max="13835" width="22.28515625" style="6" customWidth="1"/>
    <col min="13836" max="13836" width="10.7109375" style="6" customWidth="1"/>
    <col min="13837" max="13837" width="11.7109375" style="6" customWidth="1"/>
    <col min="13838" max="13839" width="10.7109375" style="6" customWidth="1"/>
    <col min="13840" max="14084" width="11.42578125" style="6"/>
    <col min="14085" max="14085" width="14.42578125" style="6" customWidth="1"/>
    <col min="14086" max="14086" width="12" style="6" customWidth="1"/>
    <col min="14087" max="14087" width="12.42578125" style="6" customWidth="1"/>
    <col min="14088" max="14088" width="19.7109375" style="6" bestFit="1" customWidth="1"/>
    <col min="14089" max="14089" width="11.85546875" style="6" customWidth="1"/>
    <col min="14090" max="14090" width="19.5703125" style="6" bestFit="1" customWidth="1"/>
    <col min="14091" max="14091" width="22.28515625" style="6" customWidth="1"/>
    <col min="14092" max="14092" width="10.7109375" style="6" customWidth="1"/>
    <col min="14093" max="14093" width="11.7109375" style="6" customWidth="1"/>
    <col min="14094" max="14095" width="10.7109375" style="6" customWidth="1"/>
    <col min="14096" max="14340" width="11.42578125" style="6"/>
    <col min="14341" max="14341" width="14.42578125" style="6" customWidth="1"/>
    <col min="14342" max="14342" width="12" style="6" customWidth="1"/>
    <col min="14343" max="14343" width="12.42578125" style="6" customWidth="1"/>
    <col min="14344" max="14344" width="19.7109375" style="6" bestFit="1" customWidth="1"/>
    <col min="14345" max="14345" width="11.85546875" style="6" customWidth="1"/>
    <col min="14346" max="14346" width="19.5703125" style="6" bestFit="1" customWidth="1"/>
    <col min="14347" max="14347" width="22.28515625" style="6" customWidth="1"/>
    <col min="14348" max="14348" width="10.7109375" style="6" customWidth="1"/>
    <col min="14349" max="14349" width="11.7109375" style="6" customWidth="1"/>
    <col min="14350" max="14351" width="10.7109375" style="6" customWidth="1"/>
    <col min="14352" max="14596" width="11.42578125" style="6"/>
    <col min="14597" max="14597" width="14.42578125" style="6" customWidth="1"/>
    <col min="14598" max="14598" width="12" style="6" customWidth="1"/>
    <col min="14599" max="14599" width="12.42578125" style="6" customWidth="1"/>
    <col min="14600" max="14600" width="19.7109375" style="6" bestFit="1" customWidth="1"/>
    <col min="14601" max="14601" width="11.85546875" style="6" customWidth="1"/>
    <col min="14602" max="14602" width="19.5703125" style="6" bestFit="1" customWidth="1"/>
    <col min="14603" max="14603" width="22.28515625" style="6" customWidth="1"/>
    <col min="14604" max="14604" width="10.7109375" style="6" customWidth="1"/>
    <col min="14605" max="14605" width="11.7109375" style="6" customWidth="1"/>
    <col min="14606" max="14607" width="10.7109375" style="6" customWidth="1"/>
    <col min="14608" max="14852" width="11.42578125" style="6"/>
    <col min="14853" max="14853" width="14.42578125" style="6" customWidth="1"/>
    <col min="14854" max="14854" width="12" style="6" customWidth="1"/>
    <col min="14855" max="14855" width="12.42578125" style="6" customWidth="1"/>
    <col min="14856" max="14856" width="19.7109375" style="6" bestFit="1" customWidth="1"/>
    <col min="14857" max="14857" width="11.85546875" style="6" customWidth="1"/>
    <col min="14858" max="14858" width="19.5703125" style="6" bestFit="1" customWidth="1"/>
    <col min="14859" max="14859" width="22.28515625" style="6" customWidth="1"/>
    <col min="14860" max="14860" width="10.7109375" style="6" customWidth="1"/>
    <col min="14861" max="14861" width="11.7109375" style="6" customWidth="1"/>
    <col min="14862" max="14863" width="10.7109375" style="6" customWidth="1"/>
    <col min="14864" max="15108" width="11.42578125" style="6"/>
    <col min="15109" max="15109" width="14.42578125" style="6" customWidth="1"/>
    <col min="15110" max="15110" width="12" style="6" customWidth="1"/>
    <col min="15111" max="15111" width="12.42578125" style="6" customWidth="1"/>
    <col min="15112" max="15112" width="19.7109375" style="6" bestFit="1" customWidth="1"/>
    <col min="15113" max="15113" width="11.85546875" style="6" customWidth="1"/>
    <col min="15114" max="15114" width="19.5703125" style="6" bestFit="1" customWidth="1"/>
    <col min="15115" max="15115" width="22.28515625" style="6" customWidth="1"/>
    <col min="15116" max="15116" width="10.7109375" style="6" customWidth="1"/>
    <col min="15117" max="15117" width="11.7109375" style="6" customWidth="1"/>
    <col min="15118" max="15119" width="10.7109375" style="6" customWidth="1"/>
    <col min="15120" max="15364" width="11.42578125" style="6"/>
    <col min="15365" max="15365" width="14.42578125" style="6" customWidth="1"/>
    <col min="15366" max="15366" width="12" style="6" customWidth="1"/>
    <col min="15367" max="15367" width="12.42578125" style="6" customWidth="1"/>
    <col min="15368" max="15368" width="19.7109375" style="6" bestFit="1" customWidth="1"/>
    <col min="15369" max="15369" width="11.85546875" style="6" customWidth="1"/>
    <col min="15370" max="15370" width="19.5703125" style="6" bestFit="1" customWidth="1"/>
    <col min="15371" max="15371" width="22.28515625" style="6" customWidth="1"/>
    <col min="15372" max="15372" width="10.7109375" style="6" customWidth="1"/>
    <col min="15373" max="15373" width="11.7109375" style="6" customWidth="1"/>
    <col min="15374" max="15375" width="10.7109375" style="6" customWidth="1"/>
    <col min="15376" max="15620" width="11.42578125" style="6"/>
    <col min="15621" max="15621" width="14.42578125" style="6" customWidth="1"/>
    <col min="15622" max="15622" width="12" style="6" customWidth="1"/>
    <col min="15623" max="15623" width="12.42578125" style="6" customWidth="1"/>
    <col min="15624" max="15624" width="19.7109375" style="6" bestFit="1" customWidth="1"/>
    <col min="15625" max="15625" width="11.85546875" style="6" customWidth="1"/>
    <col min="15626" max="15626" width="19.5703125" style="6" bestFit="1" customWidth="1"/>
    <col min="15627" max="15627" width="22.28515625" style="6" customWidth="1"/>
    <col min="15628" max="15628" width="10.7109375" style="6" customWidth="1"/>
    <col min="15629" max="15629" width="11.7109375" style="6" customWidth="1"/>
    <col min="15630" max="15631" width="10.7109375" style="6" customWidth="1"/>
    <col min="15632" max="15876" width="11.42578125" style="6"/>
    <col min="15877" max="15877" width="14.42578125" style="6" customWidth="1"/>
    <col min="15878" max="15878" width="12" style="6" customWidth="1"/>
    <col min="15879" max="15879" width="12.42578125" style="6" customWidth="1"/>
    <col min="15880" max="15880" width="19.7109375" style="6" bestFit="1" customWidth="1"/>
    <col min="15881" max="15881" width="11.85546875" style="6" customWidth="1"/>
    <col min="15882" max="15882" width="19.5703125" style="6" bestFit="1" customWidth="1"/>
    <col min="15883" max="15883" width="22.28515625" style="6" customWidth="1"/>
    <col min="15884" max="15884" width="10.7109375" style="6" customWidth="1"/>
    <col min="15885" max="15885" width="11.7109375" style="6" customWidth="1"/>
    <col min="15886" max="15887" width="10.7109375" style="6" customWidth="1"/>
    <col min="15888" max="16132" width="11.42578125" style="6"/>
    <col min="16133" max="16133" width="14.42578125" style="6" customWidth="1"/>
    <col min="16134" max="16134" width="12" style="6" customWidth="1"/>
    <col min="16135" max="16135" width="12.42578125" style="6" customWidth="1"/>
    <col min="16136" max="16136" width="19.7109375" style="6" bestFit="1" customWidth="1"/>
    <col min="16137" max="16137" width="11.85546875" style="6" customWidth="1"/>
    <col min="16138" max="16138" width="19.5703125" style="6" bestFit="1" customWidth="1"/>
    <col min="16139" max="16139" width="22.28515625" style="6" customWidth="1"/>
    <col min="16140" max="16140" width="10.7109375" style="6" customWidth="1"/>
    <col min="16141" max="16141" width="11.7109375" style="6" customWidth="1"/>
    <col min="16142" max="16143" width="10.7109375" style="6" customWidth="1"/>
    <col min="16144" max="16384" width="11.42578125" style="6"/>
  </cols>
  <sheetData>
    <row r="1" spans="1:22" s="1" customFormat="1" ht="32.25" customHeight="1" thickBot="1" x14ac:dyDescent="0.2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1"/>
      <c r="M1" s="49" t="s">
        <v>36</v>
      </c>
      <c r="N1" s="50"/>
      <c r="O1" s="50"/>
      <c r="P1" s="50"/>
      <c r="Q1" s="51"/>
      <c r="T1" s="2"/>
      <c r="U1" s="52" t="s">
        <v>18</v>
      </c>
      <c r="V1" s="53"/>
    </row>
    <row r="2" spans="1:22" ht="51.75" thickBot="1" x14ac:dyDescent="0.25">
      <c r="A2" s="3"/>
      <c r="B2" s="4" t="s">
        <v>24</v>
      </c>
      <c r="C2" s="5" t="s">
        <v>5</v>
      </c>
      <c r="D2" s="5" t="s">
        <v>32</v>
      </c>
      <c r="E2" s="5" t="s">
        <v>25</v>
      </c>
      <c r="F2" s="5" t="s">
        <v>26</v>
      </c>
      <c r="G2" s="5" t="s">
        <v>19</v>
      </c>
      <c r="H2" s="5" t="s">
        <v>33</v>
      </c>
      <c r="I2" s="5" t="s">
        <v>20</v>
      </c>
      <c r="J2" s="5" t="s">
        <v>27</v>
      </c>
      <c r="K2" s="5" t="s">
        <v>31</v>
      </c>
      <c r="M2" s="7"/>
      <c r="N2" s="8" t="s">
        <v>37</v>
      </c>
      <c r="O2" s="5" t="s">
        <v>39</v>
      </c>
      <c r="P2" s="5" t="s">
        <v>38</v>
      </c>
      <c r="Q2" s="5" t="s">
        <v>34</v>
      </c>
      <c r="T2" s="9"/>
      <c r="U2" s="8" t="s">
        <v>21</v>
      </c>
      <c r="V2" s="5" t="s">
        <v>22</v>
      </c>
    </row>
    <row r="3" spans="1:22" ht="15" customHeight="1" x14ac:dyDescent="0.2">
      <c r="A3" s="10" t="s">
        <v>6</v>
      </c>
      <c r="B3" s="11">
        <v>10</v>
      </c>
      <c r="C3" s="11">
        <v>4</v>
      </c>
      <c r="D3" s="12">
        <f>IF(B3="","",C3/B3)</f>
        <v>0.4</v>
      </c>
      <c r="E3" s="11">
        <v>2</v>
      </c>
      <c r="F3" s="13">
        <f>C3-E3</f>
        <v>2</v>
      </c>
      <c r="G3" s="11">
        <v>3</v>
      </c>
      <c r="H3" s="12">
        <f>IF(G3="","",G3/(I3+G3))</f>
        <v>0.75</v>
      </c>
      <c r="I3" s="11">
        <f>C3-G3</f>
        <v>1</v>
      </c>
      <c r="J3" s="11">
        <v>25</v>
      </c>
      <c r="K3" s="12">
        <f>IF(E3="","",E3/J3)</f>
        <v>0.08</v>
      </c>
      <c r="M3" s="14" t="s">
        <v>6</v>
      </c>
      <c r="N3" s="15">
        <v>10</v>
      </c>
      <c r="O3" s="16">
        <v>10</v>
      </c>
      <c r="P3" s="17">
        <f>IF(O3=0,0,(O3)/N3)</f>
        <v>1</v>
      </c>
      <c r="Q3" s="17">
        <v>1</v>
      </c>
      <c r="T3" s="18">
        <v>2013</v>
      </c>
      <c r="U3" s="19">
        <v>10</v>
      </c>
      <c r="V3" s="54">
        <v>650</v>
      </c>
    </row>
    <row r="4" spans="1:22" ht="15" customHeight="1" x14ac:dyDescent="0.2">
      <c r="A4" s="20" t="s">
        <v>7</v>
      </c>
      <c r="B4" s="21">
        <v>5</v>
      </c>
      <c r="C4" s="21">
        <v>2</v>
      </c>
      <c r="D4" s="22">
        <f t="shared" ref="D4:D14" si="0">IF(B4="","",C4/B4)</f>
        <v>0.4</v>
      </c>
      <c r="E4" s="21">
        <v>0</v>
      </c>
      <c r="F4" s="23">
        <f t="shared" ref="F4:F14" si="1">C4-E4</f>
        <v>2</v>
      </c>
      <c r="G4" s="21">
        <v>2</v>
      </c>
      <c r="H4" s="22">
        <f t="shared" ref="H4:H14" si="2">IF(G4="","",G4/(I4+G4))</f>
        <v>1</v>
      </c>
      <c r="I4" s="21">
        <f t="shared" ref="I4:I14" si="3">C4-G4</f>
        <v>0</v>
      </c>
      <c r="J4" s="21">
        <v>25</v>
      </c>
      <c r="K4" s="22">
        <f t="shared" ref="K4:K14" si="4">IF(E4="","",E4/J4)</f>
        <v>0</v>
      </c>
      <c r="M4" s="24" t="s">
        <v>7</v>
      </c>
      <c r="N4" s="25">
        <v>15</v>
      </c>
      <c r="O4" s="26">
        <v>15</v>
      </c>
      <c r="P4" s="27">
        <f t="shared" ref="P4:P14" si="5">IF(O4=0,0,(O4)/N4)</f>
        <v>1</v>
      </c>
      <c r="Q4" s="27">
        <f>Q3</f>
        <v>1</v>
      </c>
      <c r="T4" s="28">
        <v>2014</v>
      </c>
      <c r="U4" s="29">
        <v>12</v>
      </c>
      <c r="V4" s="55">
        <v>670</v>
      </c>
    </row>
    <row r="5" spans="1:22" ht="15" customHeight="1" x14ac:dyDescent="0.2">
      <c r="A5" s="20" t="s">
        <v>8</v>
      </c>
      <c r="B5" s="21">
        <v>6</v>
      </c>
      <c r="C5" s="21">
        <v>0</v>
      </c>
      <c r="D5" s="22">
        <f t="shared" si="0"/>
        <v>0</v>
      </c>
      <c r="E5" s="21">
        <v>0</v>
      </c>
      <c r="F5" s="23">
        <f t="shared" si="1"/>
        <v>0</v>
      </c>
      <c r="G5" s="21">
        <v>1</v>
      </c>
      <c r="H5" s="22" t="e">
        <f t="shared" si="2"/>
        <v>#DIV/0!</v>
      </c>
      <c r="I5" s="21">
        <f t="shared" si="3"/>
        <v>-1</v>
      </c>
      <c r="J5" s="21">
        <v>26</v>
      </c>
      <c r="K5" s="22">
        <f t="shared" si="4"/>
        <v>0</v>
      </c>
      <c r="M5" s="24" t="s">
        <v>8</v>
      </c>
      <c r="N5" s="25">
        <v>0</v>
      </c>
      <c r="O5" s="26">
        <f t="shared" ref="O5:O7" si="6">N5*6</f>
        <v>0</v>
      </c>
      <c r="P5" s="27">
        <f t="shared" si="5"/>
        <v>0</v>
      </c>
      <c r="Q5" s="27">
        <f t="shared" ref="Q5:Q14" si="7">Q4</f>
        <v>1</v>
      </c>
      <c r="T5" s="28">
        <v>2015</v>
      </c>
      <c r="U5" s="29">
        <v>13</v>
      </c>
      <c r="V5" s="55">
        <f>IF((U5)="","",(V4+U5))</f>
        <v>683</v>
      </c>
    </row>
    <row r="6" spans="1:22" ht="15" customHeight="1" x14ac:dyDescent="0.2">
      <c r="A6" s="20" t="s">
        <v>9</v>
      </c>
      <c r="B6" s="21">
        <v>4</v>
      </c>
      <c r="C6" s="21">
        <v>1</v>
      </c>
      <c r="D6" s="22">
        <f t="shared" si="0"/>
        <v>0.25</v>
      </c>
      <c r="E6" s="21">
        <v>1</v>
      </c>
      <c r="F6" s="23">
        <f t="shared" si="1"/>
        <v>0</v>
      </c>
      <c r="G6" s="21">
        <v>1</v>
      </c>
      <c r="H6" s="22">
        <f t="shared" si="2"/>
        <v>1</v>
      </c>
      <c r="I6" s="21">
        <f t="shared" si="3"/>
        <v>0</v>
      </c>
      <c r="J6" s="21">
        <v>28</v>
      </c>
      <c r="K6" s="22">
        <f t="shared" si="4"/>
        <v>3.5714285714285712E-2</v>
      </c>
      <c r="M6" s="24" t="s">
        <v>9</v>
      </c>
      <c r="N6" s="25">
        <v>0</v>
      </c>
      <c r="O6" s="26">
        <f t="shared" si="6"/>
        <v>0</v>
      </c>
      <c r="P6" s="27">
        <f t="shared" si="5"/>
        <v>0</v>
      </c>
      <c r="Q6" s="27">
        <f t="shared" si="7"/>
        <v>1</v>
      </c>
      <c r="T6" s="28">
        <v>2016</v>
      </c>
      <c r="U6" s="29">
        <v>15</v>
      </c>
      <c r="V6" s="55" t="str">
        <f ca="1">[1]Synthèse!$H$5</f>
        <v/>
      </c>
    </row>
    <row r="7" spans="1:22" ht="15" customHeight="1" x14ac:dyDescent="0.2">
      <c r="A7" s="20" t="s">
        <v>10</v>
      </c>
      <c r="B7" s="21">
        <v>9</v>
      </c>
      <c r="C7" s="21">
        <v>5</v>
      </c>
      <c r="D7" s="22">
        <f t="shared" si="0"/>
        <v>0.55555555555555558</v>
      </c>
      <c r="E7" s="21">
        <v>2</v>
      </c>
      <c r="F7" s="23">
        <f t="shared" si="1"/>
        <v>3</v>
      </c>
      <c r="G7" s="21">
        <v>2</v>
      </c>
      <c r="H7" s="22">
        <f t="shared" si="2"/>
        <v>0.4</v>
      </c>
      <c r="I7" s="21">
        <f t="shared" si="3"/>
        <v>3</v>
      </c>
      <c r="J7" s="21">
        <v>30</v>
      </c>
      <c r="K7" s="22">
        <f t="shared" si="4"/>
        <v>6.6666666666666666E-2</v>
      </c>
      <c r="M7" s="24" t="s">
        <v>10</v>
      </c>
      <c r="N7" s="25">
        <v>0</v>
      </c>
      <c r="O7" s="26">
        <f t="shared" si="6"/>
        <v>0</v>
      </c>
      <c r="P7" s="27">
        <f t="shared" si="5"/>
        <v>0</v>
      </c>
      <c r="Q7" s="27">
        <f t="shared" si="7"/>
        <v>1</v>
      </c>
      <c r="T7" s="30">
        <v>2017</v>
      </c>
      <c r="U7" s="31"/>
      <c r="V7" s="56" t="str">
        <f ca="1">[1]Synthèse!$I$5</f>
        <v/>
      </c>
    </row>
    <row r="8" spans="1:22" ht="15" customHeight="1" x14ac:dyDescent="0.2">
      <c r="A8" s="20" t="s">
        <v>11</v>
      </c>
      <c r="B8" s="21">
        <v>10</v>
      </c>
      <c r="C8" s="21">
        <v>7</v>
      </c>
      <c r="D8" s="22">
        <f t="shared" si="0"/>
        <v>0.7</v>
      </c>
      <c r="E8" s="21">
        <v>5</v>
      </c>
      <c r="F8" s="23">
        <f t="shared" si="1"/>
        <v>2</v>
      </c>
      <c r="G8" s="21">
        <v>2</v>
      </c>
      <c r="H8" s="22">
        <f t="shared" si="2"/>
        <v>0.2857142857142857</v>
      </c>
      <c r="I8" s="21">
        <f t="shared" si="3"/>
        <v>5</v>
      </c>
      <c r="J8" s="21">
        <v>31</v>
      </c>
      <c r="K8" s="22">
        <f t="shared" si="4"/>
        <v>0.16129032258064516</v>
      </c>
      <c r="M8" s="24" t="s">
        <v>11</v>
      </c>
      <c r="N8" s="25">
        <v>1</v>
      </c>
      <c r="O8" s="26">
        <v>1</v>
      </c>
      <c r="P8" s="27">
        <f t="shared" si="5"/>
        <v>1</v>
      </c>
      <c r="Q8" s="27">
        <f t="shared" si="7"/>
        <v>1</v>
      </c>
      <c r="T8" s="30">
        <v>2018</v>
      </c>
      <c r="U8" s="31"/>
      <c r="V8" s="56" t="str">
        <f ca="1">[1]Synthèse!$J$5</f>
        <v/>
      </c>
    </row>
    <row r="9" spans="1:22" ht="15" customHeight="1" x14ac:dyDescent="0.2">
      <c r="A9" s="20" t="s">
        <v>12</v>
      </c>
      <c r="B9" s="21">
        <v>3</v>
      </c>
      <c r="C9" s="21">
        <v>3</v>
      </c>
      <c r="D9" s="22">
        <f t="shared" si="0"/>
        <v>1</v>
      </c>
      <c r="E9" s="21">
        <v>1</v>
      </c>
      <c r="F9" s="23">
        <f t="shared" si="1"/>
        <v>2</v>
      </c>
      <c r="G9" s="21">
        <v>0</v>
      </c>
      <c r="H9" s="22">
        <f t="shared" si="2"/>
        <v>0</v>
      </c>
      <c r="I9" s="21">
        <f t="shared" si="3"/>
        <v>3</v>
      </c>
      <c r="J9" s="21">
        <v>31</v>
      </c>
      <c r="K9" s="22">
        <f t="shared" si="4"/>
        <v>3.2258064516129031E-2</v>
      </c>
      <c r="M9" s="24" t="s">
        <v>12</v>
      </c>
      <c r="N9" s="25">
        <v>3</v>
      </c>
      <c r="O9" s="26">
        <v>3</v>
      </c>
      <c r="P9" s="27">
        <f t="shared" si="5"/>
        <v>1</v>
      </c>
      <c r="Q9" s="27">
        <f t="shared" si="7"/>
        <v>1</v>
      </c>
      <c r="T9" s="30">
        <v>2019</v>
      </c>
      <c r="U9" s="31"/>
      <c r="V9" s="56"/>
    </row>
    <row r="10" spans="1:22" ht="15" customHeight="1" x14ac:dyDescent="0.2">
      <c r="A10" s="20" t="s">
        <v>13</v>
      </c>
      <c r="B10" s="21">
        <v>1</v>
      </c>
      <c r="C10" s="21">
        <v>1</v>
      </c>
      <c r="D10" s="22">
        <f t="shared" si="0"/>
        <v>1</v>
      </c>
      <c r="E10" s="21">
        <v>0</v>
      </c>
      <c r="F10" s="23">
        <f t="shared" si="1"/>
        <v>1</v>
      </c>
      <c r="G10" s="21">
        <v>0</v>
      </c>
      <c r="H10" s="22">
        <f t="shared" si="2"/>
        <v>0</v>
      </c>
      <c r="I10" s="21">
        <f t="shared" si="3"/>
        <v>1</v>
      </c>
      <c r="J10" s="21">
        <v>31</v>
      </c>
      <c r="K10" s="22">
        <f t="shared" si="4"/>
        <v>0</v>
      </c>
      <c r="M10" s="24" t="s">
        <v>13</v>
      </c>
      <c r="N10" s="25">
        <v>1</v>
      </c>
      <c r="O10" s="26">
        <v>1</v>
      </c>
      <c r="P10" s="27">
        <f t="shared" si="5"/>
        <v>1</v>
      </c>
      <c r="Q10" s="27">
        <f t="shared" si="7"/>
        <v>1</v>
      </c>
      <c r="T10" s="30">
        <v>2020</v>
      </c>
      <c r="U10" s="31"/>
      <c r="V10" s="56"/>
    </row>
    <row r="11" spans="1:22" ht="15" customHeight="1" thickBot="1" x14ac:dyDescent="0.25">
      <c r="A11" s="20" t="s">
        <v>14</v>
      </c>
      <c r="B11" s="21">
        <v>14</v>
      </c>
      <c r="C11" s="21">
        <v>8</v>
      </c>
      <c r="D11" s="22">
        <f t="shared" si="0"/>
        <v>0.5714285714285714</v>
      </c>
      <c r="E11" s="21">
        <v>8</v>
      </c>
      <c r="F11" s="23">
        <f t="shared" si="1"/>
        <v>0</v>
      </c>
      <c r="G11" s="21">
        <v>2</v>
      </c>
      <c r="H11" s="22">
        <f t="shared" si="2"/>
        <v>0.25</v>
      </c>
      <c r="I11" s="21">
        <f t="shared" si="3"/>
        <v>6</v>
      </c>
      <c r="J11" s="21">
        <v>34</v>
      </c>
      <c r="K11" s="22">
        <f t="shared" si="4"/>
        <v>0.23529411764705882</v>
      </c>
      <c r="M11" s="24" t="s">
        <v>14</v>
      </c>
      <c r="N11" s="25">
        <v>2</v>
      </c>
      <c r="O11" s="26">
        <v>2</v>
      </c>
      <c r="P11" s="27">
        <f t="shared" si="5"/>
        <v>1</v>
      </c>
      <c r="Q11" s="27">
        <f t="shared" si="7"/>
        <v>1</v>
      </c>
      <c r="T11" s="32">
        <v>2021</v>
      </c>
      <c r="U11" s="33"/>
      <c r="V11" s="57" t="str">
        <f>IF((U11)="","",(V6+U11))</f>
        <v/>
      </c>
    </row>
    <row r="12" spans="1:22" ht="15" customHeight="1" x14ac:dyDescent="0.2">
      <c r="A12" s="20" t="s">
        <v>15</v>
      </c>
      <c r="B12" s="21">
        <v>5</v>
      </c>
      <c r="C12" s="21">
        <v>2</v>
      </c>
      <c r="D12" s="22">
        <f t="shared" si="0"/>
        <v>0.4</v>
      </c>
      <c r="E12" s="21">
        <v>2</v>
      </c>
      <c r="F12" s="23">
        <f t="shared" si="1"/>
        <v>0</v>
      </c>
      <c r="G12" s="21">
        <v>1</v>
      </c>
      <c r="H12" s="22">
        <f t="shared" si="2"/>
        <v>0.5</v>
      </c>
      <c r="I12" s="21">
        <f t="shared" si="3"/>
        <v>1</v>
      </c>
      <c r="J12" s="21">
        <v>35</v>
      </c>
      <c r="K12" s="22">
        <f t="shared" si="4"/>
        <v>5.7142857142857141E-2</v>
      </c>
      <c r="M12" s="24" t="s">
        <v>15</v>
      </c>
      <c r="N12" s="25">
        <v>3</v>
      </c>
      <c r="O12" s="26">
        <v>3</v>
      </c>
      <c r="P12" s="27">
        <f t="shared" si="5"/>
        <v>1</v>
      </c>
      <c r="Q12" s="27">
        <f t="shared" si="7"/>
        <v>1</v>
      </c>
    </row>
    <row r="13" spans="1:22" ht="15" customHeight="1" x14ac:dyDescent="0.2">
      <c r="A13" s="20" t="s">
        <v>16</v>
      </c>
      <c r="B13" s="21">
        <v>5</v>
      </c>
      <c r="C13" s="21">
        <v>1</v>
      </c>
      <c r="D13" s="22">
        <f t="shared" si="0"/>
        <v>0.2</v>
      </c>
      <c r="E13" s="21">
        <v>0</v>
      </c>
      <c r="F13" s="23">
        <f t="shared" si="1"/>
        <v>1</v>
      </c>
      <c r="G13" s="21">
        <v>0</v>
      </c>
      <c r="H13" s="22">
        <f t="shared" si="2"/>
        <v>0</v>
      </c>
      <c r="I13" s="21">
        <f t="shared" si="3"/>
        <v>1</v>
      </c>
      <c r="J13" s="21">
        <v>35</v>
      </c>
      <c r="K13" s="22">
        <f t="shared" si="4"/>
        <v>0</v>
      </c>
      <c r="M13" s="24" t="s">
        <v>16</v>
      </c>
      <c r="N13" s="25">
        <v>7</v>
      </c>
      <c r="O13" s="26">
        <v>7</v>
      </c>
      <c r="P13" s="27">
        <f t="shared" si="5"/>
        <v>1</v>
      </c>
      <c r="Q13" s="27">
        <f t="shared" si="7"/>
        <v>1</v>
      </c>
    </row>
    <row r="14" spans="1:22" ht="15" customHeight="1" thickBot="1" x14ac:dyDescent="0.25">
      <c r="A14" s="34" t="s">
        <v>17</v>
      </c>
      <c r="B14" s="35">
        <v>3</v>
      </c>
      <c r="C14" s="35">
        <v>1</v>
      </c>
      <c r="D14" s="36">
        <f t="shared" si="0"/>
        <v>0.33333333333333331</v>
      </c>
      <c r="E14" s="35">
        <v>1</v>
      </c>
      <c r="F14" s="37">
        <f t="shared" si="1"/>
        <v>0</v>
      </c>
      <c r="G14" s="35">
        <v>0</v>
      </c>
      <c r="H14" s="36">
        <f t="shared" si="2"/>
        <v>0</v>
      </c>
      <c r="I14" s="35">
        <f t="shared" si="3"/>
        <v>1</v>
      </c>
      <c r="J14" s="35">
        <v>35</v>
      </c>
      <c r="K14" s="36">
        <f t="shared" si="4"/>
        <v>2.8571428571428571E-2</v>
      </c>
      <c r="M14" s="38" t="s">
        <v>17</v>
      </c>
      <c r="N14" s="39">
        <v>2</v>
      </c>
      <c r="O14" s="40">
        <v>2</v>
      </c>
      <c r="P14" s="41">
        <f t="shared" si="5"/>
        <v>1</v>
      </c>
      <c r="Q14" s="41">
        <f t="shared" si="7"/>
        <v>1</v>
      </c>
    </row>
    <row r="16" spans="1:22" ht="13.5" thickBot="1" x14ac:dyDescent="0.25">
      <c r="E16" s="42"/>
    </row>
    <row r="17" spans="1:24" ht="27.75" customHeight="1" thickBot="1" x14ac:dyDescent="0.25">
      <c r="A17" s="49" t="s">
        <v>29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  <c r="M17" s="49" t="s">
        <v>0</v>
      </c>
      <c r="N17" s="50"/>
      <c r="O17" s="50"/>
      <c r="P17" s="50"/>
      <c r="Q17" s="50"/>
      <c r="R17" s="51"/>
      <c r="T17" s="49" t="s">
        <v>28</v>
      </c>
      <c r="U17" s="50"/>
      <c r="V17" s="50"/>
      <c r="W17" s="50"/>
      <c r="X17" s="51"/>
    </row>
    <row r="18" spans="1:24" ht="51.75" thickBot="1" x14ac:dyDescent="0.25">
      <c r="A18" s="3" t="s">
        <v>30</v>
      </c>
      <c r="B18" s="4" t="s">
        <v>24</v>
      </c>
      <c r="C18" s="5" t="s">
        <v>5</v>
      </c>
      <c r="D18" s="5" t="s">
        <v>32</v>
      </c>
      <c r="E18" s="5" t="s">
        <v>25</v>
      </c>
      <c r="F18" s="5" t="s">
        <v>26</v>
      </c>
      <c r="G18" s="5" t="s">
        <v>19</v>
      </c>
      <c r="H18" s="5" t="s">
        <v>33</v>
      </c>
      <c r="I18" s="5" t="s">
        <v>20</v>
      </c>
      <c r="J18" s="5" t="s">
        <v>27</v>
      </c>
      <c r="K18" s="5" t="s">
        <v>31</v>
      </c>
      <c r="M18" s="7"/>
      <c r="N18" s="8" t="s">
        <v>3</v>
      </c>
      <c r="O18" s="5" t="s">
        <v>2</v>
      </c>
      <c r="P18" s="3" t="s">
        <v>1</v>
      </c>
      <c r="Q18" s="5" t="s">
        <v>4</v>
      </c>
      <c r="R18" s="5" t="s">
        <v>34</v>
      </c>
      <c r="T18" s="7"/>
      <c r="U18" s="8" t="s">
        <v>3</v>
      </c>
      <c r="V18" s="5" t="s">
        <v>35</v>
      </c>
      <c r="W18" s="5" t="s">
        <v>4</v>
      </c>
      <c r="X18" s="5" t="s">
        <v>34</v>
      </c>
    </row>
    <row r="19" spans="1:24" ht="15" customHeight="1" x14ac:dyDescent="0.2">
      <c r="A19" s="10" t="s">
        <v>6</v>
      </c>
      <c r="B19" s="11">
        <f>B3</f>
        <v>10</v>
      </c>
      <c r="C19" s="11">
        <f>C3</f>
        <v>4</v>
      </c>
      <c r="D19" s="12">
        <f>IF(B19="","",C19/B19)</f>
        <v>0.4</v>
      </c>
      <c r="E19" s="11">
        <f>E3</f>
        <v>2</v>
      </c>
      <c r="F19" s="11">
        <f>F3</f>
        <v>2</v>
      </c>
      <c r="G19" s="11">
        <f>G3</f>
        <v>3</v>
      </c>
      <c r="H19" s="12">
        <f>IF(G19="","",G19/(I19+G19))</f>
        <v>0.75</v>
      </c>
      <c r="I19" s="11">
        <f>I3</f>
        <v>1</v>
      </c>
      <c r="J19" s="11">
        <f>J3</f>
        <v>25</v>
      </c>
      <c r="K19" s="12">
        <f>IFERROR(IF(E19="","",E19/J19),"")</f>
        <v>0.08</v>
      </c>
      <c r="M19" s="14" t="s">
        <v>6</v>
      </c>
      <c r="N19" s="15">
        <v>13</v>
      </c>
      <c r="O19" s="43">
        <f>N19*6</f>
        <v>78</v>
      </c>
      <c r="P19" s="15">
        <v>10</v>
      </c>
      <c r="Q19" s="17">
        <f>IF(O19=0,0,(O19-P19)/O19)</f>
        <v>0.87179487179487181</v>
      </c>
      <c r="R19" s="17">
        <v>0.9</v>
      </c>
      <c r="T19" s="14" t="s">
        <v>6</v>
      </c>
      <c r="U19" s="15">
        <v>3</v>
      </c>
      <c r="V19" s="16">
        <v>3</v>
      </c>
      <c r="W19" s="17">
        <f>IF(V19=0,0,(V19)/U19)</f>
        <v>1</v>
      </c>
      <c r="X19" s="17">
        <v>0.9</v>
      </c>
    </row>
    <row r="20" spans="1:24" ht="15" customHeight="1" x14ac:dyDescent="0.2">
      <c r="A20" s="20" t="s">
        <v>7</v>
      </c>
      <c r="B20" s="21">
        <f t="shared" ref="B20:B30" si="8">B19+B4</f>
        <v>15</v>
      </c>
      <c r="C20" s="21">
        <f t="shared" ref="C20:C30" si="9">C19+C4</f>
        <v>6</v>
      </c>
      <c r="D20" s="22">
        <f t="shared" ref="D20:D30" si="10">IF(B20="","",C20/B20)</f>
        <v>0.4</v>
      </c>
      <c r="E20" s="21">
        <f t="shared" ref="E20:E30" si="11">E19+E4</f>
        <v>2</v>
      </c>
      <c r="F20" s="21">
        <f t="shared" ref="F20:F30" si="12">F19+F4</f>
        <v>4</v>
      </c>
      <c r="G20" s="21">
        <f t="shared" ref="G20:G30" si="13">G19+G4</f>
        <v>5</v>
      </c>
      <c r="H20" s="22">
        <f t="shared" ref="H20:H30" si="14">IF(G20="","",G20/(I20+G20))</f>
        <v>0.83333333333333337</v>
      </c>
      <c r="I20" s="21">
        <f t="shared" ref="I20:I30" si="15">I19+I4</f>
        <v>1</v>
      </c>
      <c r="J20" s="21">
        <f t="shared" ref="J20:J30" si="16">J4</f>
        <v>25</v>
      </c>
      <c r="K20" s="22">
        <f t="shared" ref="K20:K30" si="17">IFERROR(IF(E20="","",E20/J20),"")</f>
        <v>0.08</v>
      </c>
      <c r="M20" s="24" t="s">
        <v>7</v>
      </c>
      <c r="N20" s="25">
        <v>18</v>
      </c>
      <c r="O20" s="44">
        <f t="shared" ref="O20:O30" si="18">N20*6</f>
        <v>108</v>
      </c>
      <c r="P20" s="25">
        <v>28</v>
      </c>
      <c r="Q20" s="27">
        <f t="shared" ref="Q20:Q30" si="19">IF(O20=0,Q19,(O20-P20)/O20)</f>
        <v>0.7407407407407407</v>
      </c>
      <c r="R20" s="27">
        <f>R19</f>
        <v>0.9</v>
      </c>
      <c r="T20" s="24" t="s">
        <v>7</v>
      </c>
      <c r="U20" s="25">
        <v>5</v>
      </c>
      <c r="V20" s="26">
        <v>4</v>
      </c>
      <c r="W20" s="27">
        <f t="shared" ref="W20:W30" si="20">IF(V20=0,0,(V20)/U20)</f>
        <v>0.8</v>
      </c>
      <c r="X20" s="27">
        <f>X19</f>
        <v>0.9</v>
      </c>
    </row>
    <row r="21" spans="1:24" ht="15" customHeight="1" x14ac:dyDescent="0.2">
      <c r="A21" s="20" t="s">
        <v>8</v>
      </c>
      <c r="B21" s="21">
        <f t="shared" si="8"/>
        <v>21</v>
      </c>
      <c r="C21" s="21">
        <f t="shared" si="9"/>
        <v>6</v>
      </c>
      <c r="D21" s="22">
        <f t="shared" si="10"/>
        <v>0.2857142857142857</v>
      </c>
      <c r="E21" s="21">
        <f t="shared" si="11"/>
        <v>2</v>
      </c>
      <c r="F21" s="21">
        <f t="shared" si="12"/>
        <v>4</v>
      </c>
      <c r="G21" s="21">
        <f t="shared" si="13"/>
        <v>6</v>
      </c>
      <c r="H21" s="22">
        <f t="shared" si="14"/>
        <v>1</v>
      </c>
      <c r="I21" s="21">
        <f t="shared" si="15"/>
        <v>0</v>
      </c>
      <c r="J21" s="21">
        <f t="shared" si="16"/>
        <v>26</v>
      </c>
      <c r="K21" s="22">
        <f t="shared" si="17"/>
        <v>7.6923076923076927E-2</v>
      </c>
      <c r="M21" s="24" t="s">
        <v>8</v>
      </c>
      <c r="N21" s="25">
        <v>0</v>
      </c>
      <c r="O21" s="44">
        <f t="shared" si="18"/>
        <v>0</v>
      </c>
      <c r="P21" s="25">
        <v>0</v>
      </c>
      <c r="Q21" s="27">
        <f t="shared" si="19"/>
        <v>0.7407407407407407</v>
      </c>
      <c r="R21" s="27">
        <f t="shared" ref="R21:R30" si="21">R20</f>
        <v>0.9</v>
      </c>
      <c r="T21" s="24" t="s">
        <v>8</v>
      </c>
      <c r="U21" s="25">
        <v>0</v>
      </c>
      <c r="V21" s="26">
        <f t="shared" ref="V21:V23" si="22">U21*6</f>
        <v>0</v>
      </c>
      <c r="W21" s="27">
        <f t="shared" si="20"/>
        <v>0</v>
      </c>
      <c r="X21" s="27">
        <f t="shared" ref="X21:X30" si="23">X20</f>
        <v>0.9</v>
      </c>
    </row>
    <row r="22" spans="1:24" ht="15" customHeight="1" x14ac:dyDescent="0.2">
      <c r="A22" s="20" t="s">
        <v>9</v>
      </c>
      <c r="B22" s="21">
        <f t="shared" si="8"/>
        <v>25</v>
      </c>
      <c r="C22" s="21">
        <f t="shared" si="9"/>
        <v>7</v>
      </c>
      <c r="D22" s="22">
        <f t="shared" si="10"/>
        <v>0.28000000000000003</v>
      </c>
      <c r="E22" s="21">
        <f t="shared" si="11"/>
        <v>3</v>
      </c>
      <c r="F22" s="21">
        <f t="shared" si="12"/>
        <v>4</v>
      </c>
      <c r="G22" s="21">
        <f t="shared" si="13"/>
        <v>7</v>
      </c>
      <c r="H22" s="22">
        <f t="shared" si="14"/>
        <v>1</v>
      </c>
      <c r="I22" s="21">
        <f t="shared" si="15"/>
        <v>0</v>
      </c>
      <c r="J22" s="21">
        <f t="shared" si="16"/>
        <v>28</v>
      </c>
      <c r="K22" s="22">
        <f t="shared" si="17"/>
        <v>0.10714285714285714</v>
      </c>
      <c r="M22" s="24" t="s">
        <v>9</v>
      </c>
      <c r="N22" s="25">
        <v>1</v>
      </c>
      <c r="O22" s="44">
        <f t="shared" si="18"/>
        <v>6</v>
      </c>
      <c r="P22" s="25">
        <v>0</v>
      </c>
      <c r="Q22" s="27">
        <f t="shared" si="19"/>
        <v>1</v>
      </c>
      <c r="R22" s="27">
        <f t="shared" si="21"/>
        <v>0.9</v>
      </c>
      <c r="T22" s="24" t="s">
        <v>9</v>
      </c>
      <c r="U22" s="25">
        <v>1</v>
      </c>
      <c r="V22" s="26">
        <v>1</v>
      </c>
      <c r="W22" s="27">
        <f t="shared" si="20"/>
        <v>1</v>
      </c>
      <c r="X22" s="27">
        <f t="shared" si="23"/>
        <v>0.9</v>
      </c>
    </row>
    <row r="23" spans="1:24" ht="15" customHeight="1" x14ac:dyDescent="0.2">
      <c r="A23" s="20" t="s">
        <v>10</v>
      </c>
      <c r="B23" s="21">
        <f t="shared" si="8"/>
        <v>34</v>
      </c>
      <c r="C23" s="21">
        <f t="shared" si="9"/>
        <v>12</v>
      </c>
      <c r="D23" s="22">
        <f t="shared" si="10"/>
        <v>0.35294117647058826</v>
      </c>
      <c r="E23" s="21">
        <f t="shared" si="11"/>
        <v>5</v>
      </c>
      <c r="F23" s="21">
        <f t="shared" si="12"/>
        <v>7</v>
      </c>
      <c r="G23" s="21">
        <f t="shared" si="13"/>
        <v>9</v>
      </c>
      <c r="H23" s="22">
        <f t="shared" si="14"/>
        <v>0.75</v>
      </c>
      <c r="I23" s="21">
        <f t="shared" si="15"/>
        <v>3</v>
      </c>
      <c r="J23" s="21">
        <f t="shared" si="16"/>
        <v>30</v>
      </c>
      <c r="K23" s="22">
        <f t="shared" si="17"/>
        <v>0.16666666666666666</v>
      </c>
      <c r="M23" s="24" t="s">
        <v>10</v>
      </c>
      <c r="N23" s="25">
        <v>0</v>
      </c>
      <c r="O23" s="44">
        <f t="shared" si="18"/>
        <v>0</v>
      </c>
      <c r="P23" s="25">
        <v>0</v>
      </c>
      <c r="Q23" s="27">
        <f t="shared" si="19"/>
        <v>1</v>
      </c>
      <c r="R23" s="27">
        <f t="shared" si="21"/>
        <v>0.9</v>
      </c>
      <c r="T23" s="24" t="s">
        <v>10</v>
      </c>
      <c r="U23" s="25">
        <v>0</v>
      </c>
      <c r="V23" s="26">
        <f t="shared" si="22"/>
        <v>0</v>
      </c>
      <c r="W23" s="27">
        <f t="shared" si="20"/>
        <v>0</v>
      </c>
      <c r="X23" s="27">
        <f t="shared" si="23"/>
        <v>0.9</v>
      </c>
    </row>
    <row r="24" spans="1:24" x14ac:dyDescent="0.2">
      <c r="A24" s="20" t="s">
        <v>11</v>
      </c>
      <c r="B24" s="21">
        <f t="shared" si="8"/>
        <v>44</v>
      </c>
      <c r="C24" s="21">
        <f t="shared" si="9"/>
        <v>19</v>
      </c>
      <c r="D24" s="22">
        <f t="shared" si="10"/>
        <v>0.43181818181818182</v>
      </c>
      <c r="E24" s="21">
        <f t="shared" si="11"/>
        <v>10</v>
      </c>
      <c r="F24" s="21">
        <f t="shared" si="12"/>
        <v>9</v>
      </c>
      <c r="G24" s="21">
        <f t="shared" si="13"/>
        <v>11</v>
      </c>
      <c r="H24" s="22">
        <f t="shared" si="14"/>
        <v>0.57894736842105265</v>
      </c>
      <c r="I24" s="21">
        <f t="shared" si="15"/>
        <v>8</v>
      </c>
      <c r="J24" s="21">
        <f t="shared" si="16"/>
        <v>31</v>
      </c>
      <c r="K24" s="22">
        <f t="shared" si="17"/>
        <v>0.32258064516129031</v>
      </c>
      <c r="M24" s="24" t="s">
        <v>11</v>
      </c>
      <c r="N24" s="25">
        <v>3</v>
      </c>
      <c r="O24" s="44">
        <f t="shared" si="18"/>
        <v>18</v>
      </c>
      <c r="P24" s="25">
        <v>0</v>
      </c>
      <c r="Q24" s="27">
        <f t="shared" si="19"/>
        <v>1</v>
      </c>
      <c r="R24" s="27">
        <f t="shared" si="21"/>
        <v>0.9</v>
      </c>
      <c r="T24" s="24" t="s">
        <v>11</v>
      </c>
      <c r="U24" s="25">
        <v>1</v>
      </c>
      <c r="V24" s="26">
        <v>1</v>
      </c>
      <c r="W24" s="27">
        <f t="shared" si="20"/>
        <v>1</v>
      </c>
      <c r="X24" s="27">
        <f t="shared" si="23"/>
        <v>0.9</v>
      </c>
    </row>
    <row r="25" spans="1:24" x14ac:dyDescent="0.2">
      <c r="A25" s="20" t="s">
        <v>12</v>
      </c>
      <c r="B25" s="21">
        <f t="shared" si="8"/>
        <v>47</v>
      </c>
      <c r="C25" s="21">
        <f t="shared" si="9"/>
        <v>22</v>
      </c>
      <c r="D25" s="22">
        <f t="shared" si="10"/>
        <v>0.46808510638297873</v>
      </c>
      <c r="E25" s="21">
        <f t="shared" si="11"/>
        <v>11</v>
      </c>
      <c r="F25" s="21">
        <f t="shared" si="12"/>
        <v>11</v>
      </c>
      <c r="G25" s="21">
        <f t="shared" si="13"/>
        <v>11</v>
      </c>
      <c r="H25" s="22">
        <f t="shared" si="14"/>
        <v>0.5</v>
      </c>
      <c r="I25" s="21">
        <f t="shared" si="15"/>
        <v>11</v>
      </c>
      <c r="J25" s="21">
        <f t="shared" si="16"/>
        <v>31</v>
      </c>
      <c r="K25" s="22">
        <f t="shared" si="17"/>
        <v>0.35483870967741937</v>
      </c>
      <c r="M25" s="24" t="s">
        <v>12</v>
      </c>
      <c r="N25" s="25">
        <v>51</v>
      </c>
      <c r="O25" s="44">
        <f t="shared" si="18"/>
        <v>306</v>
      </c>
      <c r="P25" s="25">
        <v>7</v>
      </c>
      <c r="Q25" s="27">
        <f t="shared" si="19"/>
        <v>0.97712418300653592</v>
      </c>
      <c r="R25" s="27">
        <f t="shared" si="21"/>
        <v>0.9</v>
      </c>
      <c r="T25" s="24" t="s">
        <v>12</v>
      </c>
      <c r="U25" s="25">
        <v>3</v>
      </c>
      <c r="V25" s="26">
        <v>3</v>
      </c>
      <c r="W25" s="27">
        <f t="shared" si="20"/>
        <v>1</v>
      </c>
      <c r="X25" s="27">
        <f t="shared" si="23"/>
        <v>0.9</v>
      </c>
    </row>
    <row r="26" spans="1:24" x14ac:dyDescent="0.2">
      <c r="A26" s="20" t="s">
        <v>13</v>
      </c>
      <c r="B26" s="21">
        <f t="shared" si="8"/>
        <v>48</v>
      </c>
      <c r="C26" s="21">
        <f t="shared" si="9"/>
        <v>23</v>
      </c>
      <c r="D26" s="22">
        <f t="shared" si="10"/>
        <v>0.47916666666666669</v>
      </c>
      <c r="E26" s="21">
        <f t="shared" si="11"/>
        <v>11</v>
      </c>
      <c r="F26" s="21">
        <f t="shared" si="12"/>
        <v>12</v>
      </c>
      <c r="G26" s="21">
        <f t="shared" si="13"/>
        <v>11</v>
      </c>
      <c r="H26" s="22">
        <f t="shared" si="14"/>
        <v>0.47826086956521741</v>
      </c>
      <c r="I26" s="21">
        <f t="shared" si="15"/>
        <v>12</v>
      </c>
      <c r="J26" s="21">
        <f t="shared" si="16"/>
        <v>31</v>
      </c>
      <c r="K26" s="22">
        <f t="shared" si="17"/>
        <v>0.35483870967741937</v>
      </c>
      <c r="M26" s="24" t="s">
        <v>13</v>
      </c>
      <c r="N26" s="25">
        <v>4</v>
      </c>
      <c r="O26" s="44">
        <f t="shared" si="18"/>
        <v>24</v>
      </c>
      <c r="P26" s="25">
        <v>0</v>
      </c>
      <c r="Q26" s="27">
        <f t="shared" si="19"/>
        <v>1</v>
      </c>
      <c r="R26" s="27">
        <f t="shared" si="21"/>
        <v>0.9</v>
      </c>
      <c r="T26" s="24" t="s">
        <v>13</v>
      </c>
      <c r="U26" s="25">
        <v>1</v>
      </c>
      <c r="V26" s="26">
        <v>1</v>
      </c>
      <c r="W26" s="27">
        <f t="shared" si="20"/>
        <v>1</v>
      </c>
      <c r="X26" s="27">
        <f t="shared" si="23"/>
        <v>0.9</v>
      </c>
    </row>
    <row r="27" spans="1:24" x14ac:dyDescent="0.2">
      <c r="A27" s="20" t="s">
        <v>14</v>
      </c>
      <c r="B27" s="21">
        <f t="shared" si="8"/>
        <v>62</v>
      </c>
      <c r="C27" s="21">
        <f t="shared" si="9"/>
        <v>31</v>
      </c>
      <c r="D27" s="22">
        <f t="shared" si="10"/>
        <v>0.5</v>
      </c>
      <c r="E27" s="21">
        <f t="shared" si="11"/>
        <v>19</v>
      </c>
      <c r="F27" s="21">
        <f t="shared" si="12"/>
        <v>12</v>
      </c>
      <c r="G27" s="21">
        <f t="shared" si="13"/>
        <v>13</v>
      </c>
      <c r="H27" s="22">
        <f t="shared" si="14"/>
        <v>0.41935483870967744</v>
      </c>
      <c r="I27" s="21">
        <f t="shared" si="15"/>
        <v>18</v>
      </c>
      <c r="J27" s="21">
        <f t="shared" si="16"/>
        <v>34</v>
      </c>
      <c r="K27" s="22">
        <f t="shared" si="17"/>
        <v>0.55882352941176472</v>
      </c>
      <c r="M27" s="24" t="s">
        <v>14</v>
      </c>
      <c r="N27" s="25">
        <v>13</v>
      </c>
      <c r="O27" s="44">
        <f t="shared" si="18"/>
        <v>78</v>
      </c>
      <c r="P27" s="25">
        <v>12</v>
      </c>
      <c r="Q27" s="27">
        <f t="shared" si="19"/>
        <v>0.84615384615384615</v>
      </c>
      <c r="R27" s="27">
        <f t="shared" si="21"/>
        <v>0.9</v>
      </c>
      <c r="T27" s="24" t="s">
        <v>14</v>
      </c>
      <c r="U27" s="25">
        <v>2</v>
      </c>
      <c r="V27" s="26">
        <v>2</v>
      </c>
      <c r="W27" s="27">
        <f t="shared" si="20"/>
        <v>1</v>
      </c>
      <c r="X27" s="27">
        <f t="shared" si="23"/>
        <v>0.9</v>
      </c>
    </row>
    <row r="28" spans="1:24" x14ac:dyDescent="0.2">
      <c r="A28" s="20" t="s">
        <v>15</v>
      </c>
      <c r="B28" s="21">
        <f t="shared" si="8"/>
        <v>67</v>
      </c>
      <c r="C28" s="21">
        <f t="shared" si="9"/>
        <v>33</v>
      </c>
      <c r="D28" s="22">
        <f t="shared" si="10"/>
        <v>0.4925373134328358</v>
      </c>
      <c r="E28" s="21">
        <f t="shared" si="11"/>
        <v>21</v>
      </c>
      <c r="F28" s="21">
        <f t="shared" si="12"/>
        <v>12</v>
      </c>
      <c r="G28" s="21">
        <f t="shared" si="13"/>
        <v>14</v>
      </c>
      <c r="H28" s="22">
        <f t="shared" si="14"/>
        <v>0.42424242424242425</v>
      </c>
      <c r="I28" s="21">
        <f t="shared" si="15"/>
        <v>19</v>
      </c>
      <c r="J28" s="21">
        <f t="shared" si="16"/>
        <v>35</v>
      </c>
      <c r="K28" s="22">
        <f t="shared" si="17"/>
        <v>0.6</v>
      </c>
      <c r="M28" s="24" t="s">
        <v>15</v>
      </c>
      <c r="N28" s="25">
        <v>30</v>
      </c>
      <c r="O28" s="44">
        <f t="shared" si="18"/>
        <v>180</v>
      </c>
      <c r="P28" s="25">
        <v>7</v>
      </c>
      <c r="Q28" s="27">
        <f t="shared" si="19"/>
        <v>0.96111111111111114</v>
      </c>
      <c r="R28" s="27">
        <f t="shared" si="21"/>
        <v>0.9</v>
      </c>
      <c r="T28" s="24" t="s">
        <v>15</v>
      </c>
      <c r="U28" s="25">
        <v>3</v>
      </c>
      <c r="V28" s="26">
        <v>3</v>
      </c>
      <c r="W28" s="27">
        <f t="shared" si="20"/>
        <v>1</v>
      </c>
      <c r="X28" s="27">
        <f t="shared" si="23"/>
        <v>0.9</v>
      </c>
    </row>
    <row r="29" spans="1:24" x14ac:dyDescent="0.2">
      <c r="A29" s="20" t="s">
        <v>16</v>
      </c>
      <c r="B29" s="21">
        <f t="shared" si="8"/>
        <v>72</v>
      </c>
      <c r="C29" s="21">
        <f t="shared" si="9"/>
        <v>34</v>
      </c>
      <c r="D29" s="22">
        <f t="shared" si="10"/>
        <v>0.47222222222222221</v>
      </c>
      <c r="E29" s="21">
        <f t="shared" si="11"/>
        <v>21</v>
      </c>
      <c r="F29" s="21">
        <f t="shared" si="12"/>
        <v>13</v>
      </c>
      <c r="G29" s="21">
        <f t="shared" si="13"/>
        <v>14</v>
      </c>
      <c r="H29" s="22">
        <f t="shared" si="14"/>
        <v>0.41176470588235292</v>
      </c>
      <c r="I29" s="21">
        <f t="shared" si="15"/>
        <v>20</v>
      </c>
      <c r="J29" s="21">
        <f t="shared" si="16"/>
        <v>35</v>
      </c>
      <c r="K29" s="22">
        <f t="shared" si="17"/>
        <v>0.6</v>
      </c>
      <c r="M29" s="24" t="s">
        <v>16</v>
      </c>
      <c r="N29" s="25">
        <v>47</v>
      </c>
      <c r="O29" s="44">
        <f t="shared" si="18"/>
        <v>282</v>
      </c>
      <c r="P29" s="25">
        <v>68</v>
      </c>
      <c r="Q29" s="27">
        <f t="shared" si="19"/>
        <v>0.75886524822695034</v>
      </c>
      <c r="R29" s="27">
        <f t="shared" si="21"/>
        <v>0.9</v>
      </c>
      <c r="T29" s="24" t="s">
        <v>16</v>
      </c>
      <c r="U29" s="25">
        <v>7</v>
      </c>
      <c r="V29" s="26">
        <v>7</v>
      </c>
      <c r="W29" s="27">
        <f t="shared" si="20"/>
        <v>1</v>
      </c>
      <c r="X29" s="27">
        <f t="shared" si="23"/>
        <v>0.9</v>
      </c>
    </row>
    <row r="30" spans="1:24" ht="13.5" thickBot="1" x14ac:dyDescent="0.25">
      <c r="A30" s="34" t="s">
        <v>17</v>
      </c>
      <c r="B30" s="35">
        <f t="shared" si="8"/>
        <v>75</v>
      </c>
      <c r="C30" s="35">
        <f t="shared" si="9"/>
        <v>35</v>
      </c>
      <c r="D30" s="36">
        <f t="shared" si="10"/>
        <v>0.46666666666666667</v>
      </c>
      <c r="E30" s="35">
        <f t="shared" si="11"/>
        <v>22</v>
      </c>
      <c r="F30" s="35">
        <f t="shared" si="12"/>
        <v>13</v>
      </c>
      <c r="G30" s="35">
        <f t="shared" si="13"/>
        <v>14</v>
      </c>
      <c r="H30" s="36">
        <f t="shared" si="14"/>
        <v>0.4</v>
      </c>
      <c r="I30" s="35">
        <f t="shared" si="15"/>
        <v>21</v>
      </c>
      <c r="J30" s="35">
        <f t="shared" si="16"/>
        <v>35</v>
      </c>
      <c r="K30" s="36">
        <f t="shared" si="17"/>
        <v>0.62857142857142856</v>
      </c>
      <c r="M30" s="38" t="s">
        <v>17</v>
      </c>
      <c r="N30" s="39">
        <v>15</v>
      </c>
      <c r="O30" s="45">
        <f t="shared" si="18"/>
        <v>90</v>
      </c>
      <c r="P30" s="39">
        <v>3</v>
      </c>
      <c r="Q30" s="41">
        <f t="shared" si="19"/>
        <v>0.96666666666666667</v>
      </c>
      <c r="R30" s="41">
        <f t="shared" si="21"/>
        <v>0.9</v>
      </c>
      <c r="T30" s="38" t="s">
        <v>17</v>
      </c>
      <c r="U30" s="39">
        <v>2</v>
      </c>
      <c r="V30" s="40">
        <v>2</v>
      </c>
      <c r="W30" s="41">
        <f t="shared" si="20"/>
        <v>1</v>
      </c>
      <c r="X30" s="41">
        <f t="shared" si="23"/>
        <v>0.9</v>
      </c>
    </row>
    <row r="31" spans="1:24" x14ac:dyDescent="0.2">
      <c r="A31" s="46"/>
      <c r="B31" s="47"/>
      <c r="C31" s="48"/>
    </row>
    <row r="32" spans="1:24" x14ac:dyDescent="0.2">
      <c r="A32" s="46"/>
      <c r="B32" s="47"/>
      <c r="C32" s="48"/>
    </row>
    <row r="33" spans="1:3" x14ac:dyDescent="0.2">
      <c r="A33" s="46"/>
      <c r="B33" s="47"/>
      <c r="C33" s="48"/>
    </row>
    <row r="34" spans="1:3" x14ac:dyDescent="0.2">
      <c r="A34" s="46"/>
      <c r="B34" s="47"/>
      <c r="C34" s="48"/>
    </row>
  </sheetData>
  <protectedRanges>
    <protectedRange sqref="N19:N30 U19:U30 N3:N14" name="Pérennité Prévention_1"/>
    <protectedRange sqref="E16" name="Pérennité Prévention_3"/>
    <protectedRange sqref="T3:T11 A31:A34" name="Pérennité Prévention_2_2_1"/>
  </protectedRanges>
  <mergeCells count="6">
    <mergeCell ref="A1:K1"/>
    <mergeCell ref="A17:K17"/>
    <mergeCell ref="U1:V1"/>
    <mergeCell ref="T17:X17"/>
    <mergeCell ref="M1:Q1"/>
    <mergeCell ref="M17:R17"/>
  </mergeCells>
  <hyperlinks>
    <hyperlink ref="U1:V1" r:id="rId1" display="Evaluation FORMATEURS"/>
  </hyperlinks>
  <pageMargins left="0.25" right="0.25" top="0.85291666666666666" bottom="0.75" header="0.3" footer="0.3"/>
  <pageSetup paperSize="9" scale="92" fitToHeight="0" orientation="landscape" r:id="rId2"/>
  <headerFooter>
    <oddHeader>&amp;L&amp;G&amp;C&amp;"-,Gras"&amp;18Tableau de Bord Formation 2016</oddHeader>
  </headerFooter>
  <colBreaks count="1" manualBreakCount="1">
    <brk id="11" max="1048575" man="1"/>
  </colBreak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TFB</vt:lpstr>
      <vt:lpstr>Données</vt:lpstr>
      <vt:lpstr>Données!Zone_d_impression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CASTEL</dc:creator>
  <cp:lastModifiedBy>Rochelle</cp:lastModifiedBy>
  <cp:lastPrinted>2017-05-30T13:57:21Z</cp:lastPrinted>
  <dcterms:created xsi:type="dcterms:W3CDTF">2017-04-19T14:21:10Z</dcterms:created>
  <dcterms:modified xsi:type="dcterms:W3CDTF">2017-06-09T08:35:58Z</dcterms:modified>
</cp:coreProperties>
</file>